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445" yWindow="90" windowWidth="14325" windowHeight="11760" tabRatio="941" activeTab="1"/>
  </bookViews>
  <sheets>
    <sheet name="сош 1" sheetId="29" r:id="rId1"/>
    <sheet name="сош 2" sheetId="26" r:id="rId2"/>
    <sheet name="сош 3" sheetId="28" r:id="rId3"/>
    <sheet name="сош 4" sheetId="31" r:id="rId4"/>
    <sheet name="сош 5" sheetId="17" r:id="rId5"/>
    <sheet name="сош 7" sheetId="35" r:id="rId6"/>
    <sheet name="сош 8 " sheetId="39" r:id="rId7"/>
    <sheet name="сош 10" sheetId="32" r:id="rId8"/>
    <sheet name="сош 11" sheetId="33" r:id="rId9"/>
    <sheet name="сош 12" sheetId="16" r:id="rId10"/>
    <sheet name="сош 15" sheetId="20" r:id="rId11"/>
    <sheet name="оош 16" sheetId="30" r:id="rId12"/>
    <sheet name="сош 17" sheetId="15" r:id="rId13"/>
    <sheet name="сош 18" sheetId="22" r:id="rId14"/>
    <sheet name="оош 19" sheetId="19" state="hidden" r:id="rId15"/>
    <sheet name="оош 28" sheetId="25" r:id="rId16"/>
    <sheet name="сош 46" sheetId="23" r:id="rId17"/>
    <sheet name="сош 47" sheetId="24" r:id="rId18"/>
    <sheet name="дс №1" sheetId="13" r:id="rId19"/>
    <sheet name="дс №3" sheetId="12" r:id="rId20"/>
    <sheet name="дс №6" sheetId="7" r:id="rId21"/>
    <sheet name="дс №8" sheetId="5" r:id="rId22"/>
    <sheet name="дс №20" sheetId="14" r:id="rId23"/>
    <sheet name="дс №28" sheetId="9" r:id="rId24"/>
    <sheet name="дс № 29" sheetId="8" r:id="rId25"/>
    <sheet name="свод" sheetId="38" r:id="rId26"/>
  </sheets>
  <definedNames>
    <definedName name="_xlnm._FilterDatabase" localSheetId="18" hidden="1">'дс №1'!$A$6:$M$24</definedName>
    <definedName name="_xlnm._FilterDatabase" localSheetId="22" hidden="1">'дс №20'!$A$6:$M$21</definedName>
    <definedName name="_xlnm._FilterDatabase" localSheetId="23" hidden="1">'дс №28'!$A$7:$M$29</definedName>
    <definedName name="_xlnm._FilterDatabase" localSheetId="19" hidden="1">'дс №3'!$A$6:$M$21</definedName>
    <definedName name="_xlnm._FilterDatabase" localSheetId="20" hidden="1">'дс №6'!$A$6:$M$30</definedName>
    <definedName name="_xlnm._FilterDatabase" localSheetId="21" hidden="1">'дс №8'!$A$6:$M$24</definedName>
    <definedName name="_xlnm._FilterDatabase" localSheetId="11" hidden="1">'оош 16'!#REF!</definedName>
    <definedName name="_xlnm._FilterDatabase" localSheetId="14" hidden="1">'оош 19'!$A$7:$N$28</definedName>
    <definedName name="_xlnm._FilterDatabase" localSheetId="15" hidden="1">'оош 28'!$A$7:$N$22</definedName>
    <definedName name="_xlnm._FilterDatabase" localSheetId="0" hidden="1">'сош 1'!$A$7:$M$40</definedName>
    <definedName name="_xlnm._FilterDatabase" localSheetId="7" hidden="1">'сош 10'!#REF!</definedName>
    <definedName name="_xlnm._FilterDatabase" localSheetId="8" hidden="1">'сош 11'!#REF!</definedName>
    <definedName name="_xlnm._FilterDatabase" localSheetId="9" hidden="1">'сош 12'!$A$6:$N$36</definedName>
    <definedName name="_xlnm._FilterDatabase" localSheetId="10" hidden="1">'сош 15'!#REF!</definedName>
    <definedName name="_xlnm._FilterDatabase" localSheetId="12" hidden="1">'сош 17'!$A$7:$N$35</definedName>
    <definedName name="_xlnm._FilterDatabase" localSheetId="13" hidden="1">'сош 18'!#REF!</definedName>
    <definedName name="_xlnm._FilterDatabase" localSheetId="1" hidden="1">'сош 2'!$A$6:$N$45</definedName>
    <definedName name="_xlnm._FilterDatabase" localSheetId="2" hidden="1">'сош 3'!$A$6:$N$40</definedName>
    <definedName name="_xlnm._FilterDatabase" localSheetId="3" hidden="1">'сош 4'!#REF!</definedName>
    <definedName name="_xlnm._FilterDatabase" localSheetId="16" hidden="1">'сош 46'!$A$7:$N$27</definedName>
    <definedName name="_xlnm._FilterDatabase" localSheetId="17" hidden="1">'сош 47'!$A$7:$N$43</definedName>
    <definedName name="_xlnm._FilterDatabase" localSheetId="4" hidden="1">'сош 5'!#REF!</definedName>
    <definedName name="_xlnm._FilterDatabase" localSheetId="5" hidden="1">'сош 7'!#REF!</definedName>
    <definedName name="_xlnm._FilterDatabase" localSheetId="6" hidden="1">'сош 8 '!#REF!</definedName>
    <definedName name="_xlnm.Print_Area" localSheetId="24">'дс № 29'!$A$1:$N$29</definedName>
    <definedName name="_xlnm.Print_Area" localSheetId="18">'дс №1'!$A$1:$M$26</definedName>
    <definedName name="_xlnm.Print_Area" localSheetId="22">'дс №20'!$A$1:$M$34</definedName>
    <definedName name="_xlnm.Print_Area" localSheetId="23">'дс №28'!$A$1:$M$31</definedName>
    <definedName name="_xlnm.Print_Area" localSheetId="19">'дс №3'!$A$1:$N$23</definedName>
    <definedName name="_xlnm.Print_Area" localSheetId="20">'дс №6'!$A$1:$M$33</definedName>
    <definedName name="_xlnm.Print_Area" localSheetId="21">'дс №8'!$A$1:$M$28</definedName>
    <definedName name="_xlnm.Print_Area" localSheetId="11">'оош 16'!$A$1:$N$26</definedName>
    <definedName name="_xlnm.Print_Area" localSheetId="14">'оош 19'!$A$1:$O$31</definedName>
    <definedName name="_xlnm.Print_Area" localSheetId="15">'оош 28'!$A$1:$N$26</definedName>
    <definedName name="_xlnm.Print_Area" localSheetId="0">'сош 1'!$A$1:$N$45</definedName>
    <definedName name="_xlnm.Print_Area" localSheetId="7">'сош 10'!$A$1:$O$50</definedName>
    <definedName name="_xlnm.Print_Area" localSheetId="8">'сош 11'!$A$1:$O$45</definedName>
    <definedName name="_xlnm.Print_Area" localSheetId="9">'сош 12'!$A$1:$O$43</definedName>
    <definedName name="_xlnm.Print_Area" localSheetId="10">'сош 15'!$A$1:$O$40</definedName>
    <definedName name="_xlnm.Print_Area" localSheetId="12">'сош 17'!$A$1:$N$49</definedName>
    <definedName name="_xlnm.Print_Area" localSheetId="13">'сош 18'!$A$1:$N$48</definedName>
    <definedName name="_xlnm.Print_Area" localSheetId="1">'сош 2'!$A$1:$N$54</definedName>
    <definedName name="_xlnm.Print_Area" localSheetId="2">'сош 3'!$A$1:$N$42</definedName>
    <definedName name="_xlnm.Print_Area" localSheetId="3">'сош 4'!$A$1:$N$43</definedName>
    <definedName name="_xlnm.Print_Area" localSheetId="16">'сош 46'!$A$1:$N$36</definedName>
    <definedName name="_xlnm.Print_Area" localSheetId="17">'сош 47'!$A$1:$N$49</definedName>
    <definedName name="_xlnm.Print_Area" localSheetId="4">'сош 5'!$A$1:$O$44</definedName>
    <definedName name="_xlnm.Print_Area" localSheetId="5">'сош 7'!$A$1:$N$63</definedName>
    <definedName name="_xlnm.Print_Area" localSheetId="6">'сош 8 '!$A$1:$N$84</definedName>
  </definedNames>
  <calcPr calcId="145621"/>
</workbook>
</file>

<file path=xl/calcChain.xml><?xml version="1.0" encoding="utf-8"?>
<calcChain xmlns="http://schemas.openxmlformats.org/spreadsheetml/2006/main">
  <c r="J33" i="33" l="1"/>
  <c r="K32" i="33" s="1"/>
  <c r="J32" i="33"/>
  <c r="J40" i="31" l="1"/>
  <c r="J30" i="31"/>
  <c r="J29" i="31"/>
  <c r="J28" i="31"/>
  <c r="K28" i="31" l="1"/>
  <c r="J30" i="28"/>
  <c r="J29" i="28"/>
  <c r="J28" i="28"/>
  <c r="K28" i="28" l="1"/>
  <c r="J37" i="26" l="1"/>
  <c r="J36" i="26"/>
  <c r="K35" i="26"/>
  <c r="J35" i="26"/>
  <c r="J18" i="26"/>
  <c r="J17" i="26"/>
  <c r="J16" i="26"/>
  <c r="J15" i="26"/>
  <c r="J14" i="26"/>
  <c r="J13" i="26"/>
  <c r="J12" i="26"/>
  <c r="J11" i="26"/>
  <c r="J10" i="26"/>
  <c r="J9" i="26"/>
  <c r="J8" i="26"/>
  <c r="J7" i="26"/>
  <c r="J19" i="26"/>
  <c r="K19" i="26" s="1"/>
  <c r="J20" i="26"/>
  <c r="J21" i="26"/>
  <c r="K21" i="26" s="1"/>
  <c r="J22" i="26"/>
  <c r="J23" i="26"/>
  <c r="J24" i="26"/>
  <c r="K16" i="26" l="1"/>
  <c r="K13" i="26"/>
  <c r="K10" i="26"/>
  <c r="K7" i="26"/>
  <c r="K23" i="26"/>
  <c r="I29" i="35" l="1"/>
  <c r="I28" i="35"/>
  <c r="J28" i="35" l="1"/>
  <c r="J43" i="24" l="1"/>
  <c r="J42" i="24"/>
  <c r="K41" i="24" s="1"/>
  <c r="J41" i="24"/>
  <c r="J40" i="24"/>
  <c r="J39" i="24"/>
  <c r="K38" i="24" s="1"/>
  <c r="J38" i="24"/>
  <c r="J37" i="24"/>
  <c r="J36" i="24"/>
  <c r="K36" i="24" s="1"/>
  <c r="J35" i="24"/>
  <c r="J34" i="24"/>
  <c r="K34" i="24" s="1"/>
  <c r="J33" i="24"/>
  <c r="J32" i="24"/>
  <c r="K32" i="24" s="1"/>
  <c r="J31" i="24"/>
  <c r="J30" i="24"/>
  <c r="K30" i="24" s="1"/>
  <c r="J29" i="24"/>
  <c r="J28" i="24"/>
  <c r="K28" i="24" s="1"/>
  <c r="J27" i="24"/>
  <c r="J26" i="24"/>
  <c r="K26" i="24" s="1"/>
  <c r="J25" i="24"/>
  <c r="J24" i="24"/>
  <c r="J23" i="24"/>
  <c r="J22" i="24"/>
  <c r="K22" i="24" s="1"/>
  <c r="J21" i="24"/>
  <c r="J20" i="24"/>
  <c r="K20" i="24" s="1"/>
  <c r="J19" i="24"/>
  <c r="J18" i="24"/>
  <c r="J17" i="24"/>
  <c r="J16" i="24"/>
  <c r="J15" i="24"/>
  <c r="J14" i="24"/>
  <c r="J13" i="24"/>
  <c r="J12" i="24"/>
  <c r="J11" i="24"/>
  <c r="J10" i="24"/>
  <c r="J9" i="24"/>
  <c r="J8" i="24"/>
  <c r="K14" i="24" l="1"/>
  <c r="K11" i="24"/>
  <c r="K24" i="24"/>
  <c r="K8" i="24"/>
  <c r="N8" i="24" s="1"/>
  <c r="K17" i="24"/>
  <c r="J34" i="23" l="1"/>
  <c r="J33" i="23"/>
  <c r="J32" i="23"/>
  <c r="J31" i="23"/>
  <c r="J30" i="23"/>
  <c r="J29" i="23"/>
  <c r="J28" i="23"/>
  <c r="J27" i="23"/>
  <c r="J26" i="23"/>
  <c r="J25" i="23"/>
  <c r="J24" i="23"/>
  <c r="K23" i="23" s="1"/>
  <c r="J23" i="23"/>
  <c r="J22" i="23"/>
  <c r="J21" i="23"/>
  <c r="J19" i="23"/>
  <c r="K19" i="23" s="1"/>
  <c r="J18" i="23"/>
  <c r="J17" i="23"/>
  <c r="K17" i="23" s="1"/>
  <c r="J16" i="23"/>
  <c r="J15" i="23"/>
  <c r="K15" i="23" s="1"/>
  <c r="J14" i="23"/>
  <c r="J13" i="23"/>
  <c r="K13" i="23" s="1"/>
  <c r="J11" i="23"/>
  <c r="K11" i="23" s="1"/>
  <c r="J10" i="23"/>
  <c r="J9" i="23"/>
  <c r="K21" i="23" l="1"/>
  <c r="K26" i="23"/>
  <c r="K32" i="23"/>
  <c r="K29" i="23"/>
  <c r="K9" i="23"/>
  <c r="N9" i="23" s="1"/>
  <c r="J43" i="22" l="1"/>
  <c r="J42" i="22"/>
  <c r="K41" i="22" s="1"/>
  <c r="J41" i="22"/>
  <c r="J40" i="22" l="1"/>
  <c r="J39" i="22"/>
  <c r="K38" i="22"/>
  <c r="J38" i="22"/>
  <c r="J37" i="22"/>
  <c r="J36" i="22"/>
  <c r="K36" i="22" s="1"/>
  <c r="J35" i="22"/>
  <c r="J34" i="22"/>
  <c r="K34" i="22" s="1"/>
  <c r="J33" i="22"/>
  <c r="J32" i="22"/>
  <c r="J31" i="22"/>
  <c r="J30" i="22"/>
  <c r="J29" i="22"/>
  <c r="J28" i="22"/>
  <c r="J27" i="22"/>
  <c r="J26" i="22"/>
  <c r="J25" i="22"/>
  <c r="K25" i="22" s="1"/>
  <c r="J24" i="22"/>
  <c r="J23" i="22"/>
  <c r="K23" i="22" s="1"/>
  <c r="J22" i="22"/>
  <c r="J21" i="22"/>
  <c r="J20" i="22"/>
  <c r="J19" i="22"/>
  <c r="K19" i="22" s="1"/>
  <c r="J18" i="22"/>
  <c r="J17" i="22"/>
  <c r="J16" i="22"/>
  <c r="J15" i="22"/>
  <c r="J14" i="22"/>
  <c r="J13" i="22"/>
  <c r="J12" i="22"/>
  <c r="J11" i="22"/>
  <c r="J10" i="22"/>
  <c r="J9" i="22"/>
  <c r="J8" i="22"/>
  <c r="J7" i="22"/>
  <c r="K13" i="22" l="1"/>
  <c r="K7" i="22"/>
  <c r="K32" i="22"/>
  <c r="K10" i="22"/>
  <c r="K29" i="22"/>
  <c r="K27" i="22"/>
  <c r="K21" i="22"/>
  <c r="K16" i="22"/>
  <c r="N7" i="22" l="1"/>
  <c r="J40" i="15"/>
  <c r="J39" i="15"/>
  <c r="J38" i="15"/>
  <c r="J23" i="15"/>
  <c r="K22" i="15" s="1"/>
  <c r="J22" i="15"/>
  <c r="K38" i="15" l="1"/>
  <c r="J37" i="15" l="1"/>
  <c r="J36" i="15"/>
  <c r="J35" i="15"/>
  <c r="J34" i="15"/>
  <c r="J33" i="15"/>
  <c r="J32" i="15"/>
  <c r="J31" i="15"/>
  <c r="J30" i="15"/>
  <c r="J29" i="15"/>
  <c r="J28" i="15"/>
  <c r="J27" i="15"/>
  <c r="J26" i="15"/>
  <c r="J25" i="15"/>
  <c r="J24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8" i="15"/>
  <c r="K32" i="15" l="1"/>
  <c r="K24" i="15"/>
  <c r="K35" i="15"/>
  <c r="K8" i="15"/>
  <c r="K20" i="15"/>
  <c r="K26" i="15"/>
  <c r="K28" i="15"/>
  <c r="K30" i="15"/>
  <c r="K17" i="15"/>
  <c r="K14" i="15"/>
  <c r="K11" i="15"/>
  <c r="N8" i="15" l="1"/>
  <c r="J25" i="25"/>
  <c r="J24" i="25"/>
  <c r="J23" i="25"/>
  <c r="K23" i="25" l="1"/>
  <c r="J21" i="30"/>
  <c r="J20" i="30"/>
  <c r="K19" i="30"/>
  <c r="J19" i="30"/>
  <c r="J18" i="30"/>
  <c r="J17" i="30"/>
  <c r="J16" i="30"/>
  <c r="J15" i="30"/>
  <c r="K15" i="30" s="1"/>
  <c r="J14" i="30"/>
  <c r="J13" i="30"/>
  <c r="K13" i="30" s="1"/>
  <c r="J12" i="30"/>
  <c r="J11" i="30"/>
  <c r="K10" i="30"/>
  <c r="J10" i="30"/>
  <c r="J9" i="30"/>
  <c r="J8" i="30"/>
  <c r="J7" i="30"/>
  <c r="K7" i="30" l="1"/>
  <c r="K17" i="30"/>
  <c r="J39" i="20"/>
  <c r="J38" i="20"/>
  <c r="J37" i="20"/>
  <c r="K37" i="20" s="1"/>
  <c r="J36" i="20"/>
  <c r="J35" i="20"/>
  <c r="J34" i="20"/>
  <c r="K34" i="20" s="1"/>
  <c r="J33" i="20"/>
  <c r="J32" i="20"/>
  <c r="J31" i="20"/>
  <c r="K31" i="20" s="1"/>
  <c r="J30" i="20"/>
  <c r="J29" i="20"/>
  <c r="K29" i="20" s="1"/>
  <c r="J28" i="20"/>
  <c r="J27" i="20"/>
  <c r="J26" i="20"/>
  <c r="J25" i="20"/>
  <c r="K25" i="20" s="1"/>
  <c r="J24" i="20"/>
  <c r="J23" i="20"/>
  <c r="J22" i="20"/>
  <c r="J21" i="20"/>
  <c r="K21" i="20" s="1"/>
  <c r="J20" i="20"/>
  <c r="J19" i="20"/>
  <c r="J18" i="20"/>
  <c r="J17" i="20"/>
  <c r="J16" i="20"/>
  <c r="J15" i="20"/>
  <c r="J14" i="20"/>
  <c r="J13" i="20"/>
  <c r="J12" i="20"/>
  <c r="J11" i="20"/>
  <c r="J10" i="20"/>
  <c r="J9" i="20"/>
  <c r="J8" i="20"/>
  <c r="J7" i="20"/>
  <c r="K27" i="20" l="1"/>
  <c r="N7" i="30"/>
  <c r="K23" i="20"/>
  <c r="K19" i="20"/>
  <c r="K16" i="20"/>
  <c r="K13" i="20"/>
  <c r="K10" i="20"/>
  <c r="K7" i="20"/>
  <c r="N7" i="20" s="1"/>
  <c r="J18" i="16" l="1"/>
  <c r="J17" i="16"/>
  <c r="K17" i="16" l="1"/>
  <c r="J22" i="33" l="1"/>
  <c r="J21" i="33"/>
  <c r="J20" i="33"/>
  <c r="K20" i="33" l="1"/>
  <c r="J47" i="32"/>
  <c r="J46" i="32"/>
  <c r="J45" i="32"/>
  <c r="J44" i="32"/>
  <c r="J43" i="32"/>
  <c r="J42" i="32"/>
  <c r="J41" i="32"/>
  <c r="J40" i="32"/>
  <c r="J39" i="32"/>
  <c r="J38" i="32"/>
  <c r="K38" i="32" s="1"/>
  <c r="J37" i="32"/>
  <c r="J36" i="32"/>
  <c r="J35" i="32"/>
  <c r="J34" i="32"/>
  <c r="J33" i="32"/>
  <c r="J32" i="32"/>
  <c r="J31" i="32"/>
  <c r="J30" i="32"/>
  <c r="K30" i="32" s="1"/>
  <c r="J29" i="32"/>
  <c r="J28" i="32"/>
  <c r="K28" i="32" s="1"/>
  <c r="J27" i="32"/>
  <c r="K26" i="32"/>
  <c r="J26" i="32"/>
  <c r="J25" i="32"/>
  <c r="J24" i="32"/>
  <c r="J23" i="32"/>
  <c r="J22" i="32"/>
  <c r="J21" i="32"/>
  <c r="J20" i="32"/>
  <c r="J19" i="32"/>
  <c r="J18" i="32"/>
  <c r="J17" i="32"/>
  <c r="J16" i="32"/>
  <c r="J15" i="32"/>
  <c r="J14" i="32"/>
  <c r="J13" i="32"/>
  <c r="J12" i="32"/>
  <c r="J11" i="32"/>
  <c r="J10" i="32"/>
  <c r="J9" i="32"/>
  <c r="J8" i="32"/>
  <c r="K34" i="32" l="1"/>
  <c r="K40" i="32"/>
  <c r="K11" i="32"/>
  <c r="K17" i="32"/>
  <c r="K23" i="32"/>
  <c r="K42" i="32"/>
  <c r="K8" i="32"/>
  <c r="K14" i="32"/>
  <c r="K20" i="32"/>
  <c r="K32" i="32"/>
  <c r="K36" i="32"/>
  <c r="K45" i="32"/>
  <c r="J43" i="39"/>
  <c r="J42" i="39"/>
  <c r="J41" i="39"/>
  <c r="J40" i="39"/>
  <c r="J39" i="39"/>
  <c r="J38" i="39"/>
  <c r="N8" i="32" l="1"/>
  <c r="K41" i="39"/>
  <c r="K38" i="39"/>
  <c r="J37" i="39" l="1"/>
  <c r="J36" i="39"/>
  <c r="J35" i="39"/>
  <c r="J34" i="39"/>
  <c r="J33" i="39"/>
  <c r="J32" i="39"/>
  <c r="J31" i="39"/>
  <c r="J30" i="39"/>
  <c r="J29" i="39"/>
  <c r="J28" i="39"/>
  <c r="J27" i="39"/>
  <c r="K27" i="39" s="1"/>
  <c r="J26" i="39"/>
  <c r="J25" i="39"/>
  <c r="J24" i="39"/>
  <c r="J23" i="39"/>
  <c r="J22" i="39"/>
  <c r="J21" i="39"/>
  <c r="J20" i="39"/>
  <c r="J19" i="39"/>
  <c r="J18" i="39"/>
  <c r="J17" i="39"/>
  <c r="J16" i="39"/>
  <c r="J15" i="39"/>
  <c r="J14" i="39"/>
  <c r="J13" i="39"/>
  <c r="J12" i="39"/>
  <c r="J11" i="39"/>
  <c r="J10" i="39"/>
  <c r="J9" i="39"/>
  <c r="J8" i="39"/>
  <c r="K31" i="39" l="1"/>
  <c r="K35" i="39"/>
  <c r="K29" i="39"/>
  <c r="K25" i="39"/>
  <c r="K11" i="39"/>
  <c r="K20" i="39"/>
  <c r="K8" i="39"/>
  <c r="K23" i="39"/>
  <c r="K33" i="39"/>
  <c r="K14" i="39"/>
  <c r="K17" i="39"/>
  <c r="N8" i="39" l="1"/>
  <c r="J26" i="17"/>
  <c r="J25" i="17"/>
  <c r="J24" i="17"/>
  <c r="K24" i="17" l="1"/>
  <c r="N8" i="17" s="1"/>
  <c r="J8" i="17" l="1"/>
  <c r="J9" i="17"/>
  <c r="J10" i="17"/>
  <c r="K10" i="17" s="1"/>
  <c r="J12" i="17"/>
  <c r="J13" i="17"/>
  <c r="J14" i="17"/>
  <c r="J15" i="17"/>
  <c r="J16" i="17"/>
  <c r="J17" i="17"/>
  <c r="J18" i="17"/>
  <c r="J19" i="17"/>
  <c r="J20" i="17"/>
  <c r="J21" i="17"/>
  <c r="J22" i="17"/>
  <c r="J23" i="17"/>
  <c r="K21" i="17" s="1"/>
  <c r="K14" i="17" l="1"/>
  <c r="K12" i="17"/>
  <c r="K8" i="17"/>
  <c r="K18" i="17"/>
  <c r="K16" i="17"/>
  <c r="J41" i="31" l="1"/>
  <c r="J39" i="31"/>
  <c r="J38" i="31"/>
  <c r="J37" i="31"/>
  <c r="J36" i="31"/>
  <c r="J35" i="31"/>
  <c r="J34" i="31"/>
  <c r="J33" i="31"/>
  <c r="J32" i="31"/>
  <c r="J31" i="31"/>
  <c r="K31" i="31" s="1"/>
  <c r="J27" i="31"/>
  <c r="J26" i="31"/>
  <c r="J25" i="31"/>
  <c r="J24" i="31"/>
  <c r="K24" i="31" s="1"/>
  <c r="J23" i="31"/>
  <c r="J22" i="31"/>
  <c r="J21" i="31"/>
  <c r="J20" i="31"/>
  <c r="J19" i="31"/>
  <c r="J18" i="31"/>
  <c r="J17" i="31"/>
  <c r="J16" i="31"/>
  <c r="J15" i="31"/>
  <c r="J14" i="31"/>
  <c r="J13" i="31"/>
  <c r="J12" i="31"/>
  <c r="J11" i="31"/>
  <c r="J10" i="31"/>
  <c r="J8" i="31"/>
  <c r="K14" i="31" l="1"/>
  <c r="K39" i="31"/>
  <c r="K36" i="31"/>
  <c r="K8" i="31"/>
  <c r="K20" i="31"/>
  <c r="K26" i="31"/>
  <c r="K11" i="31"/>
  <c r="K33" i="31"/>
  <c r="K17" i="31"/>
  <c r="K22" i="31"/>
  <c r="N8" i="31" l="1"/>
  <c r="J41" i="28"/>
  <c r="J40" i="28"/>
  <c r="J39" i="28"/>
  <c r="K39" i="28" s="1"/>
  <c r="J38" i="28"/>
  <c r="J37" i="28"/>
  <c r="K36" i="28"/>
  <c r="J36" i="28"/>
  <c r="J35" i="28"/>
  <c r="J34" i="28"/>
  <c r="J33" i="28"/>
  <c r="J32" i="28"/>
  <c r="J31" i="28"/>
  <c r="K31" i="28" s="1"/>
  <c r="J27" i="28"/>
  <c r="K26" i="28"/>
  <c r="J26" i="28"/>
  <c r="J25" i="28"/>
  <c r="J24" i="28"/>
  <c r="J23" i="28"/>
  <c r="J22" i="28"/>
  <c r="J21" i="28"/>
  <c r="J20" i="28"/>
  <c r="J19" i="28"/>
  <c r="J18" i="28"/>
  <c r="J17" i="28"/>
  <c r="J16" i="28"/>
  <c r="J15" i="28"/>
  <c r="J14" i="28"/>
  <c r="J13" i="28"/>
  <c r="J12" i="28"/>
  <c r="J11" i="28"/>
  <c r="J10" i="28"/>
  <c r="J9" i="28"/>
  <c r="J8" i="28"/>
  <c r="K20" i="28" l="1"/>
  <c r="K22" i="28"/>
  <c r="K24" i="28"/>
  <c r="K33" i="28"/>
  <c r="K14" i="28"/>
  <c r="K17" i="28"/>
  <c r="K11" i="28"/>
  <c r="K8" i="28"/>
  <c r="N8" i="28" s="1"/>
  <c r="J50" i="26" l="1"/>
  <c r="J49" i="26"/>
  <c r="J48" i="26"/>
  <c r="J47" i="26"/>
  <c r="J46" i="26"/>
  <c r="J45" i="26"/>
  <c r="K45" i="26" s="1"/>
  <c r="J44" i="26"/>
  <c r="J43" i="26"/>
  <c r="J42" i="26"/>
  <c r="J40" i="26"/>
  <c r="K40" i="26" s="1"/>
  <c r="J39" i="26"/>
  <c r="J38" i="26"/>
  <c r="J34" i="26"/>
  <c r="J33" i="26"/>
  <c r="K33" i="26" s="1"/>
  <c r="J32" i="26"/>
  <c r="J31" i="26"/>
  <c r="K31" i="26" s="1"/>
  <c r="J30" i="26"/>
  <c r="J29" i="26"/>
  <c r="J28" i="26"/>
  <c r="J27" i="26"/>
  <c r="K27" i="26" s="1"/>
  <c r="J26" i="26"/>
  <c r="J25" i="26"/>
  <c r="K25" i="26" s="1"/>
  <c r="K42" i="26" l="1"/>
  <c r="K29" i="26"/>
  <c r="N7" i="26" s="1"/>
  <c r="K48" i="26"/>
  <c r="I27" i="14" l="1"/>
  <c r="I26" i="14"/>
  <c r="I25" i="14"/>
  <c r="I15" i="14"/>
  <c r="I14" i="14"/>
  <c r="I13" i="14"/>
  <c r="I16" i="14"/>
  <c r="I17" i="14"/>
  <c r="I18" i="14"/>
  <c r="J25" i="14" l="1"/>
  <c r="J16" i="14"/>
  <c r="J13" i="14"/>
  <c r="I24" i="14" l="1"/>
  <c r="I23" i="14"/>
  <c r="I22" i="14"/>
  <c r="J22" i="14" s="1"/>
  <c r="I21" i="14"/>
  <c r="I20" i="14"/>
  <c r="J19" i="14" s="1"/>
  <c r="I19" i="14"/>
  <c r="I12" i="14"/>
  <c r="I11" i="14"/>
  <c r="I10" i="14"/>
  <c r="I9" i="14"/>
  <c r="I8" i="14"/>
  <c r="I7" i="14"/>
  <c r="J7" i="14" l="1"/>
  <c r="J10" i="14"/>
  <c r="M7" i="14" l="1"/>
  <c r="I22" i="8" l="1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J17" i="8" l="1"/>
  <c r="J8" i="8"/>
  <c r="J14" i="8"/>
  <c r="J20" i="8"/>
  <c r="J11" i="8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M8" i="8" l="1"/>
  <c r="J20" i="9"/>
  <c r="J17" i="9"/>
  <c r="J14" i="9"/>
  <c r="J11" i="9"/>
  <c r="J8" i="9"/>
  <c r="J23" i="9"/>
  <c r="J26" i="9"/>
  <c r="M8" i="9" l="1"/>
  <c r="I43" i="29"/>
  <c r="I42" i="29"/>
  <c r="I41" i="29"/>
  <c r="I40" i="29"/>
  <c r="I39" i="29"/>
  <c r="I38" i="29"/>
  <c r="J38" i="29" s="1"/>
  <c r="I37" i="29"/>
  <c r="I36" i="29"/>
  <c r="I35" i="29"/>
  <c r="I34" i="29"/>
  <c r="I33" i="29"/>
  <c r="I32" i="29"/>
  <c r="J32" i="29" s="1"/>
  <c r="I31" i="29"/>
  <c r="I30" i="29"/>
  <c r="J30" i="29" s="1"/>
  <c r="I29" i="29"/>
  <c r="I28" i="29"/>
  <c r="J28" i="29" s="1"/>
  <c r="I27" i="29"/>
  <c r="I26" i="29"/>
  <c r="I25" i="29"/>
  <c r="I24" i="29"/>
  <c r="J24" i="29" s="1"/>
  <c r="I23" i="29"/>
  <c r="I22" i="29"/>
  <c r="J22" i="29" s="1"/>
  <c r="I21" i="29"/>
  <c r="I20" i="29"/>
  <c r="J20" i="29" s="1"/>
  <c r="I19" i="29"/>
  <c r="I18" i="29"/>
  <c r="I17" i="29"/>
  <c r="I16" i="29"/>
  <c r="I15" i="29"/>
  <c r="I14" i="29"/>
  <c r="I13" i="29"/>
  <c r="I12" i="29"/>
  <c r="I11" i="29"/>
  <c r="I10" i="29"/>
  <c r="I9" i="29"/>
  <c r="I8" i="29"/>
  <c r="J35" i="29" l="1"/>
  <c r="J11" i="29"/>
  <c r="J17" i="29"/>
  <c r="J8" i="29"/>
  <c r="J14" i="29"/>
  <c r="M8" i="29" s="1"/>
  <c r="J26" i="29"/>
  <c r="J41" i="29"/>
  <c r="J22" i="25" l="1"/>
  <c r="J21" i="25"/>
  <c r="J20" i="25"/>
  <c r="J19" i="25"/>
  <c r="J18" i="25"/>
  <c r="K17" i="25"/>
  <c r="J17" i="25"/>
  <c r="J16" i="25"/>
  <c r="J15" i="25"/>
  <c r="J14" i="25"/>
  <c r="J13" i="25"/>
  <c r="J12" i="25"/>
  <c r="J11" i="25"/>
  <c r="J10" i="25"/>
  <c r="J9" i="25"/>
  <c r="J8" i="25"/>
  <c r="K14" i="25" l="1"/>
  <c r="K20" i="25"/>
  <c r="K8" i="25"/>
  <c r="N8" i="25" s="1"/>
  <c r="K10" i="25"/>
  <c r="K12" i="25"/>
  <c r="J28" i="19" l="1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K8" i="19" s="1"/>
  <c r="K26" i="19" l="1"/>
  <c r="K14" i="19"/>
  <c r="K20" i="19"/>
  <c r="K22" i="19"/>
  <c r="K24" i="19"/>
  <c r="K11" i="19"/>
  <c r="K17" i="19"/>
  <c r="N8" i="19" l="1"/>
  <c r="J38" i="16" l="1"/>
  <c r="J37" i="16"/>
  <c r="K36" i="16" s="1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6" i="16"/>
  <c r="J15" i="16"/>
  <c r="J14" i="16"/>
  <c r="J13" i="16"/>
  <c r="J12" i="16"/>
  <c r="J11" i="16"/>
  <c r="J10" i="16"/>
  <c r="J9" i="16"/>
  <c r="J8" i="16"/>
  <c r="J7" i="16"/>
  <c r="K19" i="16" l="1"/>
  <c r="K28" i="16"/>
  <c r="K23" i="16"/>
  <c r="K21" i="16"/>
  <c r="K7" i="16"/>
  <c r="K9" i="16"/>
  <c r="K31" i="16"/>
  <c r="K11" i="16"/>
  <c r="K13" i="16"/>
  <c r="K33" i="16"/>
  <c r="K15" i="16"/>
  <c r="K25" i="16"/>
  <c r="J44" i="33"/>
  <c r="J43" i="33"/>
  <c r="J42" i="33"/>
  <c r="J41" i="33"/>
  <c r="J40" i="33"/>
  <c r="J39" i="33"/>
  <c r="J38" i="33"/>
  <c r="J37" i="33"/>
  <c r="K34" i="33"/>
  <c r="J31" i="33"/>
  <c r="J30" i="33"/>
  <c r="J29" i="33"/>
  <c r="J28" i="33"/>
  <c r="J27" i="33"/>
  <c r="J26" i="33"/>
  <c r="J25" i="33"/>
  <c r="J24" i="33"/>
  <c r="J23" i="33"/>
  <c r="J19" i="33"/>
  <c r="J18" i="33"/>
  <c r="J17" i="33"/>
  <c r="J16" i="33"/>
  <c r="J15" i="33"/>
  <c r="J14" i="33"/>
  <c r="J13" i="33"/>
  <c r="J12" i="33"/>
  <c r="J11" i="33"/>
  <c r="J10" i="33"/>
  <c r="J9" i="33"/>
  <c r="J8" i="33"/>
  <c r="N7" i="16" l="1"/>
  <c r="K42" i="33"/>
  <c r="K30" i="33"/>
  <c r="K28" i="33"/>
  <c r="K26" i="33"/>
  <c r="K37" i="33"/>
  <c r="K39" i="33"/>
  <c r="K14" i="33"/>
  <c r="K17" i="33"/>
  <c r="K11" i="33"/>
  <c r="K23" i="33"/>
  <c r="K8" i="33"/>
  <c r="N8" i="33" s="1"/>
  <c r="I45" i="35" l="1"/>
  <c r="I44" i="35"/>
  <c r="I43" i="35"/>
  <c r="I42" i="35"/>
  <c r="I41" i="35"/>
  <c r="I40" i="35"/>
  <c r="I39" i="35"/>
  <c r="I38" i="35"/>
  <c r="I37" i="35"/>
  <c r="I36" i="35"/>
  <c r="I35" i="35"/>
  <c r="I34" i="35"/>
  <c r="I33" i="35"/>
  <c r="I32" i="35"/>
  <c r="I31" i="35"/>
  <c r="I30" i="35"/>
  <c r="I27" i="35"/>
  <c r="I26" i="35"/>
  <c r="I25" i="35"/>
  <c r="I24" i="35"/>
  <c r="I23" i="35"/>
  <c r="I22" i="35"/>
  <c r="I21" i="35"/>
  <c r="I20" i="35"/>
  <c r="I19" i="35"/>
  <c r="I18" i="35"/>
  <c r="I17" i="35"/>
  <c r="I16" i="35"/>
  <c r="I15" i="35"/>
  <c r="I14" i="35"/>
  <c r="I13" i="35"/>
  <c r="I12" i="35"/>
  <c r="I11" i="35"/>
  <c r="I10" i="35"/>
  <c r="I9" i="35"/>
  <c r="I8" i="35"/>
  <c r="I7" i="35"/>
  <c r="J43" i="35" l="1"/>
  <c r="J37" i="35"/>
  <c r="J40" i="35"/>
  <c r="J30" i="35"/>
  <c r="J35" i="35"/>
  <c r="J24" i="35"/>
  <c r="J26" i="35"/>
  <c r="J13" i="35"/>
  <c r="J19" i="35"/>
  <c r="J7" i="35"/>
  <c r="J10" i="35"/>
  <c r="J16" i="35"/>
  <c r="J22" i="35"/>
  <c r="J32" i="35"/>
  <c r="M7" i="35" l="1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J22" i="13" l="1"/>
  <c r="J7" i="13"/>
  <c r="J16" i="13"/>
  <c r="J10" i="13"/>
  <c r="J13" i="13"/>
  <c r="J19" i="13"/>
  <c r="M7" i="13" l="1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J7" i="5" s="1"/>
  <c r="I8" i="5"/>
  <c r="I7" i="5"/>
  <c r="J22" i="5" l="1"/>
  <c r="J19" i="5"/>
  <c r="J13" i="5"/>
  <c r="J10" i="5"/>
  <c r="M7" i="5" s="1"/>
  <c r="J16" i="5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J7" i="7" l="1"/>
  <c r="J10" i="7"/>
  <c r="J16" i="7"/>
  <c r="J22" i="7"/>
  <c r="J13" i="7"/>
  <c r="J19" i="7"/>
  <c r="J25" i="7"/>
  <c r="J28" i="7"/>
  <c r="M7" i="7" l="1"/>
  <c r="I21" i="12"/>
  <c r="I20" i="12"/>
  <c r="I19" i="12"/>
  <c r="I15" i="12"/>
  <c r="I14" i="12"/>
  <c r="I13" i="12"/>
  <c r="I18" i="12"/>
  <c r="I17" i="12"/>
  <c r="I16" i="12"/>
  <c r="I12" i="12"/>
  <c r="I11" i="12"/>
  <c r="I10" i="12"/>
  <c r="I9" i="12"/>
  <c r="I8" i="12"/>
  <c r="I7" i="12"/>
  <c r="J19" i="12" l="1"/>
  <c r="J16" i="12"/>
  <c r="J10" i="12"/>
  <c r="J13" i="12"/>
  <c r="J7" i="12"/>
  <c r="M7" i="12" l="1"/>
</calcChain>
</file>

<file path=xl/sharedStrings.xml><?xml version="1.0" encoding="utf-8"?>
<sst xmlns="http://schemas.openxmlformats.org/spreadsheetml/2006/main" count="3431" uniqueCount="258">
  <si>
    <t>Вариант оказания (выполения)</t>
  </si>
  <si>
    <t>Наименование показателя</t>
  </si>
  <si>
    <t>Единица измерения</t>
  </si>
  <si>
    <t>Значение, утвержденное в муниципальном задании на отчетный финансовый год</t>
  </si>
  <si>
    <t>Фактическое значение за отчетный финансовый год</t>
  </si>
  <si>
    <t>Услуга</t>
  </si>
  <si>
    <t>Показатель качества</t>
  </si>
  <si>
    <t>Показатель объема</t>
  </si>
  <si>
    <t xml:space="preserve">Отчет о фактическом исполнении муниципальных заданий </t>
  </si>
  <si>
    <t>отсутствие обоснованных жалоб родителей обучающихся, осваивающих программу дошкольного образования, на реализацию образовательного процесса</t>
  </si>
  <si>
    <t>процент</t>
  </si>
  <si>
    <t>Реализация основных общеобразовательных программ дошкольного общего образования обучающихся за исключением обучающихся с ОВЗ и детей инвалидов в возрасте от 3 до 8 лет обучающихся очно</t>
  </si>
  <si>
    <t>число обучающихся</t>
  </si>
  <si>
    <t>человек</t>
  </si>
  <si>
    <t>число человеко-дней</t>
  </si>
  <si>
    <t>день</t>
  </si>
  <si>
    <t>Реализация основных общеобразовательных программ дошкольного общего образования обучающихся за исключением обучающихся с ОВЗ и детей инвалидов в возрасте от 1 года до 3 лет обучающихся очно</t>
  </si>
  <si>
    <t>Присмотр и уход за физическими лицами за исключением льготных категорий в возрасте от 3 до 8 лет</t>
  </si>
  <si>
    <t>отсутствие жалоб родителей на организацию работы группы</t>
  </si>
  <si>
    <t>Число детей</t>
  </si>
  <si>
    <t>Число человеко-дней</t>
  </si>
  <si>
    <t>человеко-день</t>
  </si>
  <si>
    <t>Присмотр и уход за физическими лицами за исключением льготных категорий в возрасте от 1 года до 3 лет</t>
  </si>
  <si>
    <t>Присмотр и уход за детьми сиротами и детьми, оставшимися без попечения родителей в возрасте от 1 года до 3 лет</t>
  </si>
  <si>
    <t>Оценка выполнения муниципальным учреждением муниципального задания по каждому показателю</t>
  </si>
  <si>
    <t>Сводная оценка выполнения муниципальными учреждениями муниципального задания по показателям (качества, объема)</t>
  </si>
  <si>
    <t xml:space="preserve">Оценка итоговая </t>
  </si>
  <si>
    <t>МБДОУ Верхнепашинский детский сад № 8</t>
  </si>
  <si>
    <t>МБДОУ Озерновский детский сад № 6</t>
  </si>
  <si>
    <t>МБДОУ Подтесовский детский сад № 28</t>
  </si>
  <si>
    <t>МБДОУ Ярцевский детский сад №3</t>
  </si>
  <si>
    <t>Реализация основных общеобразовательных программ начального общего образования обучающихся за исключением обучающихся с ОВЗ и детей инвалидов обучающихся очно</t>
  </si>
  <si>
    <t>доля обучающихся, освоивших программу начального общего образования</t>
  </si>
  <si>
    <t>Реализация основных общеобразовательных программ основного общего образования обучающихся за исключением обучающихся с ОВЗ и детей инвалидов обучающихся очно</t>
  </si>
  <si>
    <t>доля обучающихся, освоивших программу основного общего образования</t>
  </si>
  <si>
    <t>Реализация основных общеобразовательных программ основного общего образования обучающихся за исключением обучающихся с ОВЗ и детей инвалидов обучающихся заочно</t>
  </si>
  <si>
    <t>Реализация основных общеобразовательных программ среднего общего образования обучающихся за исключением обучающихся с ОВЗ и детей инвалидов обучающихся очно</t>
  </si>
  <si>
    <t>доля обучающихся, освоивших программу среднего общего образования</t>
  </si>
  <si>
    <t>Реализация основных общеобразовательных программ среднего общего образования обучающихся за исключением обучающихся с ОВЗ и детей инвалидов обучающихся заочно</t>
  </si>
  <si>
    <t>Реализация дополнительных общеразвивающих программ</t>
  </si>
  <si>
    <t>прохождение программы</t>
  </si>
  <si>
    <t>количество человеко-часов</t>
  </si>
  <si>
    <t>человеко-час</t>
  </si>
  <si>
    <t>МБОУ Ярцевская СОШ № 12</t>
  </si>
  <si>
    <t>МБОУ Новокаргинская СОШ № 5</t>
  </si>
  <si>
    <t>МБОУ Усть-Питская ООШ № 19</t>
  </si>
  <si>
    <t>МБОУ Майская СОШ № 15</t>
  </si>
  <si>
    <t>МБОУ Высокогорская СОШ № 7</t>
  </si>
  <si>
    <t>МБОУ Подтесовская СОШ № 46</t>
  </si>
  <si>
    <t>МБОУ Озерновская СОШ № 47</t>
  </si>
  <si>
    <t>МБОУ Безымянская ООШ № 28</t>
  </si>
  <si>
    <t>МБДОУ Новокаргинский детский сад № 20</t>
  </si>
  <si>
    <t>МБОУ Абалаковская СОШ № 1</t>
  </si>
  <si>
    <t>МБОУ Новогородокская ООШ № 16</t>
  </si>
  <si>
    <t>МБОУ Новоназимовская СОШ № 4</t>
  </si>
  <si>
    <t>МБОУ Усть-Кемская СОШ № 10</t>
  </si>
  <si>
    <t>МБОУ Шапкинская СОШ № 11</t>
  </si>
  <si>
    <t>Присмотр и уход за детьми сиротами и детьми, оставшимися без попечения родителей в возрасте от 3 до 8 лет</t>
  </si>
  <si>
    <t>к приказу МКУ "Управление образования"</t>
  </si>
  <si>
    <t>801011О.99.0.БВ24ВТ22000</t>
  </si>
  <si>
    <t>Реализация основных общеобразовательных программ дошкольного образования для обучающихся за исключением обучающихся с ограниченными возможностями здоровья (ОВЗ) и детей-инвалидов в возрасте от 1 года до 3 лет</t>
  </si>
  <si>
    <t>Реализация основных общеобразовательных программ дошкольного образования для обучающихся за исключением обучающихся с ограниченными возможностями здоровья (ОВЗ) и детей-инвалидов в возрасте от 3 лет до 8 лет</t>
  </si>
  <si>
    <t>801011О.99.БВ24ВУ42000</t>
  </si>
  <si>
    <t>Присмотр и уход за физическими лицами для за исключением обучающихся с ограниченными возможностями здоровья (ОВЗ) и детей-инвалидов в возрасте от 1 года до 3 лет</t>
  </si>
  <si>
    <t>Присмотр и уход за физическими лицами за исключением обучающихся с ограниченными возможностями здоровья (ОВЗ) и детей-инвалидов в возрасте от 3 лет до 8 лет</t>
  </si>
  <si>
    <t>853212О.99.0.БВ23АГ02000</t>
  </si>
  <si>
    <t>853212О.99.БВ23АГ08000</t>
  </si>
  <si>
    <t>801012О.99.0.БА81АЦ60001</t>
  </si>
  <si>
    <t>801012О.99.0.БА81АБ68001</t>
  </si>
  <si>
    <t>801012О.99.0.БА81АА00001</t>
  </si>
  <si>
    <t>доля обучающихся, освоивших программу общего образования</t>
  </si>
  <si>
    <t>Реализация адаптированной образовательной программы начального общего образования обучающихся с ОВЗ обучающихся очно</t>
  </si>
  <si>
    <t>802111О.99.0.БА96АА00001</t>
  </si>
  <si>
    <t>802111О.99.БА96АЧ08001</t>
  </si>
  <si>
    <t>8021112О.99.0ББ11АЧ08001</t>
  </si>
  <si>
    <t>Работа</t>
  </si>
  <si>
    <t>Р.19.1.0127.0001.001</t>
  </si>
  <si>
    <t>Организация и осуществление подвоза обучающихся в образовательные учреждения автомобильным транспортом</t>
  </si>
  <si>
    <t>Отсутствие обоснованных жалоб родителей обучающихся</t>
  </si>
  <si>
    <t>Количество маршрутов</t>
  </si>
  <si>
    <t>Количество рейсов</t>
  </si>
  <si>
    <t>Единица</t>
  </si>
  <si>
    <t>Предоставление питания</t>
  </si>
  <si>
    <t>560200О.99.ББ18АА00000</t>
  </si>
  <si>
    <t>Количество питающихся</t>
  </si>
  <si>
    <t>Реализация адаптированной образовательной программы основного общего образования детей-инвалидов, проходящих обучение на дому</t>
  </si>
  <si>
    <t>802111О.99.0.БА96АБ75001</t>
  </si>
  <si>
    <t>802111О.99.0.БА96АА25001</t>
  </si>
  <si>
    <t>802111О.99.0.БА96АЧ16001</t>
  </si>
  <si>
    <t>единица</t>
  </si>
  <si>
    <t>Реализация адаптированной образовательной программы основного общего образования обучающихся с ОВЗ обучающихся очно</t>
  </si>
  <si>
    <t>559019О.99.0.ББ12АА03000</t>
  </si>
  <si>
    <t>Число обучающихся</t>
  </si>
  <si>
    <t>802112О.99.0.ББ11АЧ16001</t>
  </si>
  <si>
    <t>Реализация адаптированной образовательной программы основного общего образования обучающихся с ОВЗ очно</t>
  </si>
  <si>
    <t>Реализация адаптированной образовательной программы начального общего образования детей-инвалидов, проходящих обучение по состоянию здоровья на дому</t>
  </si>
  <si>
    <t>Реализация адаптированной образовательной программы начального общего образования детей-инвалидов, проходящие обучение по состоянию здоровья на дому</t>
  </si>
  <si>
    <t>801011О.99.0.БВ24ДН80000</t>
  </si>
  <si>
    <t>801012О.99.0.БА81АБ44001</t>
  </si>
  <si>
    <t>Реализация адаптированной образовательной программы начального общего образования детей-инвалидов обучающихся очно</t>
  </si>
  <si>
    <t>802111О.99.0.БА96АБ50001</t>
  </si>
  <si>
    <t>Реализация адаптированной образовательной программы основного общего образования детей-инвалидов обучающихся очно</t>
  </si>
  <si>
    <t>853211О.99.0.БВ19АА98000</t>
  </si>
  <si>
    <t>804200О.99.0.ББ52АЖ48000</t>
  </si>
  <si>
    <t>отсутствие обоснованных жалоб родителей обучающихся</t>
  </si>
  <si>
    <t>число человеко-часов</t>
  </si>
  <si>
    <t>Присмотр и уход за физическими лицами за исключением льготных категорий в группе продленного дня</t>
  </si>
  <si>
    <t>889111О.99.0.БА93АА63000</t>
  </si>
  <si>
    <t>количество маршрутов</t>
  </si>
  <si>
    <t>количество рейсов</t>
  </si>
  <si>
    <t>человек-день</t>
  </si>
  <si>
    <t>Присмотр и уход за детьми-сиротами и детьми, оставшимися без попечения родителей в возрасте от 1 года до 3 лет</t>
  </si>
  <si>
    <t>Присмотр и уход за физическими лицами льготных категорий, определяемых учредителей, в возрасте от 3 лет до 8 лет</t>
  </si>
  <si>
    <t>Присмотр и уход за физическими лицами льготных категорий, определяемых учредителей,в возрасте от 1 года до 3 лет</t>
  </si>
  <si>
    <t>Присмотр и уход за физическими лицами льготных категорий, определяемых учредителей,в возрасте от 3 лет до 8 лет</t>
  </si>
  <si>
    <t>человеко- день</t>
  </si>
  <si>
    <t>Присмотр и уход за детьми-сиротами и детьми, оставшимися без попечения родителей в возрасте от 3 лет до 8 лет</t>
  </si>
  <si>
    <t>Присмотр и уход за детьми-инвалидами в возрасте от 3 до 8 лет</t>
  </si>
  <si>
    <t>802111О.99.0.БА96АА00Б75001</t>
  </si>
  <si>
    <t>Реализация адаптированной образовательной программы основного общего образования детей-инвалидов, проходящих обучение по состоянию здоровья на дому</t>
  </si>
  <si>
    <t>Присмотр и уход за физическими лицами льготных категорий, определяемых учредителей,в возрасте от 3 лет до 8 лет в группах кратковременного пребывания детей</t>
  </si>
  <si>
    <t>Реализация основных общеобразовательных программ дошкольного образования для обучающихся за исключением обучающихся с ограниченными возможностями здоровья (ОВЗ) и детей-инвалидов в возрасте от 3 лет до 8 лет в группах кратковременного пребывания детей</t>
  </si>
  <si>
    <t>Содержание детей, проходящих основное общее образование</t>
  </si>
  <si>
    <t>Содержание детей, проходящих среднее общее образование</t>
  </si>
  <si>
    <t>Реализация адаптированной образовательной программы основного общего образования обучающихся с ОВЗ, обучающихся очно</t>
  </si>
  <si>
    <t>отсутствие жалоб родителей (законных представителей) на организацию работы группы</t>
  </si>
  <si>
    <t>Присмотр и уход за детьми-сиротами и детьми, оставшимися без попечения родиетелй, в возрасте от 3 до 8 лет</t>
  </si>
  <si>
    <t>Наименование учреждения оказывающего услугу (выполняющего работу)</t>
  </si>
  <si>
    <t>Наименование оказываемой  услуги (выполняемой работы)</t>
  </si>
  <si>
    <t>Показатель (качества, объема)</t>
  </si>
  <si>
    <t>Причины отклонения значений от запланированных</t>
  </si>
  <si>
    <t>Источник информации о фактическом значении показателя</t>
  </si>
  <si>
    <t>Наименование услуг (работ), оказанных (выполненных) подведомственным главному распорядителю учреждением в отчетном финансовом году</t>
  </si>
  <si>
    <t>Итоговая оценка выполнения подведомственными главному распорядителю учреждениями муниципального задания по каждой муниципальной услуге (работе), рассчитанная в соответствии с Методикой оценки выполнения муниципальными учреждениями Енисейского района муниципального задания на оказание муниципальных услуг (работ)</t>
  </si>
  <si>
    <t>Присмотр и уход за физическими лицами детей-инвалидов в возрасте от 3 лет до 8 лет</t>
  </si>
  <si>
    <t>Реализация адаптированной образовательной программы основного общего образования детей инвалидов проходящих обучение на дому</t>
  </si>
  <si>
    <t>Реализация адаптированной образовательной программы среднего общего образования детей-инвалидов обучающихся очно</t>
  </si>
  <si>
    <t>Реализация адаптированной образовательной программы среднего общего образования обучающихся с ОВЗ очно</t>
  </si>
  <si>
    <t>Содержание детей, проходящие основное общее образование</t>
  </si>
  <si>
    <t>Содержание детей, проходящие среднее образование</t>
  </si>
  <si>
    <t>МБДОУ Абалаковский д/с № 1</t>
  </si>
  <si>
    <t>МБДОУ Верхнепашинский д/с № 8</t>
  </si>
  <si>
    <t>МБДОУ Озерновский д/с № 6</t>
  </si>
  <si>
    <t>МБДОУ Подтесовский д/с № 28</t>
  </si>
  <si>
    <t>МБДОУ Подтесовский д/с № 29</t>
  </si>
  <si>
    <t>МБДОУ Ярцевский д/с № 3</t>
  </si>
  <si>
    <t>Присмотр и уход за детьми сиротами и детьми, оставшимися без попечения родителей в возрасте от  3 до 8 лет</t>
  </si>
  <si>
    <t>Наименование учреждения, оказывающего услугу (выполняющего работу)</t>
  </si>
  <si>
    <t>Источник информации о фактическом значении покащателя</t>
  </si>
  <si>
    <t>МБДОУ Абалаковский детский сад № 1</t>
  </si>
  <si>
    <t>85-к</t>
  </si>
  <si>
    <t>ОО-1</t>
  </si>
  <si>
    <t>код</t>
  </si>
  <si>
    <t>85-к и ОО-1</t>
  </si>
  <si>
    <t>Присмотр и уход за детьми-сиротами и детьми, оставшимися без попечения родителей в возрасте от 1 лет до 3 лет</t>
  </si>
  <si>
    <t>МБДОУ Новокаргинский д/с № 20</t>
  </si>
  <si>
    <t>Реализация адаптированной образовательной программы основного общего образования детей-инвалидов, проходящих обучение по состоянию здоровья очно</t>
  </si>
  <si>
    <t>Реализация основных общеобразовательных программ дошкольного образования для обучающихся за исключением обучающихся с ограниченными возможностями здоровья (ОВЗ) и детей-инвалидов в возрасте от 3 года до 8 лет</t>
  </si>
  <si>
    <t>Присмотр и уход за физическими лицами для за исключением обучающихся с ограниченными возможностями здоровья (ОВЗ) и детей-инвалидов в возрасте от 3 лет до 8 лет</t>
  </si>
  <si>
    <t xml:space="preserve"> </t>
  </si>
  <si>
    <t>Муниципальное задание выполнено</t>
  </si>
  <si>
    <t>Реализация основной образовательной программы начального общего образования детей-инвалидов, обучающихся очно</t>
  </si>
  <si>
    <t>Реализация адаптированной образовательной программы начального общего образования детей-инвалидов, проходящих обучение на дому</t>
  </si>
  <si>
    <t>85 к - ОО-1</t>
  </si>
  <si>
    <t xml:space="preserve">Муниципальное задание выполнено </t>
  </si>
  <si>
    <t xml:space="preserve">85 - к </t>
  </si>
  <si>
    <t>Присмотр и уход за физическими лицами за исключением льготных категорий в возрасте от 1 до 3 лет</t>
  </si>
  <si>
    <t>Присмотр и уход за детьми-инвалидами в возрасте от 1 до 3 лет</t>
  </si>
  <si>
    <t>Реализация дополнительных общеразвивающих программ (ПФДО)</t>
  </si>
  <si>
    <t>Присмотр и уход за детьми сиротами и детьми, оставшимися без попечения родителей в возрасте от 1 до 3 лет</t>
  </si>
  <si>
    <t>Присмотр и уход за физическими лицами детей-инвалидов в возрасте от 1 лет до 3 лет</t>
  </si>
  <si>
    <t>Присмотр и уход за физическими лицами льготных категорий, определяемых учредителем в возрасте от 1 года до 3 лет</t>
  </si>
  <si>
    <t>Присмотр и уход за физическими лицами льготных категорий, определяемых учредителем в возрасте от 3 лет до 8 лет</t>
  </si>
  <si>
    <t xml:space="preserve">Реализация адаптированной образовательной программы основного общего образования детей-инвалидов проходящих обучение по состоянию здоровья на дому </t>
  </si>
  <si>
    <t>Отсутствие обоснованных жалоб родителей обущающихся</t>
  </si>
  <si>
    <t>Присмотр и уход за физическими лицами за исключением обучающихся с ограниченными возможностями здоровья (ОВЗ) и детей-инвалидов в возрасте от 1 года до 3 лет</t>
  </si>
  <si>
    <t>МБОУ Верхнепашинская СОШ №2</t>
  </si>
  <si>
    <t>МБОУ Новоназимовская СОШ №4</t>
  </si>
  <si>
    <t>МБОУ Новогородокская ООШ №16</t>
  </si>
  <si>
    <t>МБОУ Озерновская СОШ №47</t>
  </si>
  <si>
    <t>МБОУ Подгорновская СОШ №17</t>
  </si>
  <si>
    <t>Реализация адаптированной образовательной программы среднего общего образования детей-инвалидов обучающихся на дому</t>
  </si>
  <si>
    <t>Реализация адаптированной образовательной программы начального общего образования обучающихся с ОВЗ  очно</t>
  </si>
  <si>
    <t>Реализация дополнительных общеразвивающих программ(персонифицированное финансирование)</t>
  </si>
  <si>
    <t>Реализация адаптированной образовательной программы начального общего образованият детей инвалидов обучающихся очно</t>
  </si>
  <si>
    <t>человека-дни</t>
  </si>
  <si>
    <t>Реализация основных общеобразовательных программ основного общего образования обучающихся за исключением обучающихся с ОВЗ обучающихся очно</t>
  </si>
  <si>
    <t>Реализация основных общеобразовательных программ основного общего образования обучающихся с ОВЗ очно</t>
  </si>
  <si>
    <t>МБОУ Потаповская СОШ № 8 имени В.А. Паукова</t>
  </si>
  <si>
    <t>МБОУ Погодаевская СОШ № 18                            имени А.С. Соколова</t>
  </si>
  <si>
    <t>МБОУ Кривлякская СОШ № 3                  имени И.А. Высотина</t>
  </si>
  <si>
    <t>МБОУ Потаповская СОШ №8                      имени В.А. Паукова</t>
  </si>
  <si>
    <t>Приложение №1</t>
  </si>
  <si>
    <t>Приложение №2</t>
  </si>
  <si>
    <t>Приложение №3</t>
  </si>
  <si>
    <t>Приложение №4</t>
  </si>
  <si>
    <t>Приложение №5</t>
  </si>
  <si>
    <t>Приложение №7</t>
  </si>
  <si>
    <t>Приложение №8</t>
  </si>
  <si>
    <t>Приложение №9</t>
  </si>
  <si>
    <t>Приложение №10</t>
  </si>
  <si>
    <t>Приложение №11</t>
  </si>
  <si>
    <t>Приложение №13</t>
  </si>
  <si>
    <t>Приложение №14</t>
  </si>
  <si>
    <t>Приложение №15</t>
  </si>
  <si>
    <t>Приложение №16</t>
  </si>
  <si>
    <t>Приложение №17</t>
  </si>
  <si>
    <t>Приложение №18</t>
  </si>
  <si>
    <t>Приложение №19</t>
  </si>
  <si>
    <t>Приложение №20</t>
  </si>
  <si>
    <t>Приложение №21</t>
  </si>
  <si>
    <t>Приложение №22</t>
  </si>
  <si>
    <t>Приложение №23</t>
  </si>
  <si>
    <t>Приложение №24</t>
  </si>
  <si>
    <t>от "19" января 2024 г. №01-14-004</t>
  </si>
  <si>
    <t>прибытие детей</t>
  </si>
  <si>
    <t>показатель объема</t>
  </si>
  <si>
    <t>МБОУ Верхнепашинская СОШ № 2</t>
  </si>
  <si>
    <t xml:space="preserve"> ОО-1</t>
  </si>
  <si>
    <t>Реализация адаптированной образовательной программы основного общего образования детей-инвалидов, проходящие обучение по состоянию здоровья на дому</t>
  </si>
  <si>
    <t>МБОУ Кривлякская СОШ № 3 имени И.А. Высотина</t>
  </si>
  <si>
    <t xml:space="preserve"> Реализация дополнительных общеразвивающих программ (персонифицированное финансирование)</t>
  </si>
  <si>
    <t>выбыл ученик</t>
  </si>
  <si>
    <t>Присмотр и уход за физичскими лицами для детей-сирот и детей, оставшихся без попечения родителей в возрасте от 3 лет до 8 лет</t>
  </si>
  <si>
    <t>Реализация дополнительных общеразвивающих программ (персонифицированное финансирование)</t>
  </si>
  <si>
    <t>Присмотр и уход за физичскими лицами для детей-сирот и детей, оставшихся без попечения родителей в возрасте от 3 до 8 лет</t>
  </si>
  <si>
    <t>Реализация адаптированной образовательной программы среднего общего образования детей инвалидов обучающихся очно</t>
  </si>
  <si>
    <t>МБОУ Погодаевская СОШ № 18 имени А.С. Соколова</t>
  </si>
  <si>
    <t>Присмотр и уход за физическими лицами льготных категорий, определяемых учредителей, возрасте от 1 года до 3 лет</t>
  </si>
  <si>
    <t>Реализация основной образовательной программы  общего образования детей-инвалидов, обучающихся очно</t>
  </si>
  <si>
    <t>МБОУ Подгорновская СОШ № 17</t>
  </si>
  <si>
    <t>выбыли</t>
  </si>
  <si>
    <t>Приложение №6</t>
  </si>
  <si>
    <t>от  "27" января 2025 г. №01-14-003</t>
  </si>
  <si>
    <t xml:space="preserve">Добавился ребенок </t>
  </si>
  <si>
    <t>Добавилос 2-ое детей</t>
  </si>
  <si>
    <t xml:space="preserve"> Реализация дополнительных общеразвивающих программ (персонифицированное финансирование)
Художественная</t>
  </si>
  <si>
    <t>от 27.01.2025 г. №01-14-003</t>
  </si>
  <si>
    <t>от "27" января 2025 г. №01-14-003</t>
  </si>
  <si>
    <t>выбыл 1 ребенок</t>
  </si>
  <si>
    <t>выбытие детей</t>
  </si>
  <si>
    <t>Вторых И. (2 класс) - филиал</t>
  </si>
  <si>
    <t>Бродникова Е. (1 класс), получила статус ребенок-инвалид</t>
  </si>
  <si>
    <t>10 обучающихся - филиал</t>
  </si>
  <si>
    <t>Михайлова Е (9 кл), Вторых С (8 кл) - филиал</t>
  </si>
  <si>
    <t xml:space="preserve">Услуга </t>
  </si>
  <si>
    <t xml:space="preserve">выбыли </t>
  </si>
  <si>
    <t>Прибыло 2 обущающихся. 2 обучающихся обучаются по адаптированной общеобразовательной программе.</t>
  </si>
  <si>
    <t>Выбыл 1 обучающийся 11 классе.</t>
  </si>
  <si>
    <t xml:space="preserve"> Реализация дополнительных общеразвивающих программ (персонифицированное финансирование)
Техническая</t>
  </si>
  <si>
    <t>5544</t>
  </si>
  <si>
    <t>Реализация адаптированной образовательной программы основного общего образования детей-инвалидов проходящих обучение по состоянию здоровья</t>
  </si>
  <si>
    <t xml:space="preserve"> Реализация дополнительных общеразвивающих программ (персонифицированное финансирование)
</t>
  </si>
  <si>
    <t>от "  27" января 2025 г. №01-14-003</t>
  </si>
  <si>
    <t>Реализация адаптированной образовательной программы основного общего образования детей-инвалидов проходящих обучение очно</t>
  </si>
  <si>
    <t>Приложение</t>
  </si>
  <si>
    <t>МБДОУ Подтесовский детский сад № 29</t>
  </si>
  <si>
    <t>116.57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</si>
</sst>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2" fillId="0" borderId="0"/>
  </cellStyleXfs>
  <cellXfs count="603">
    <xf numFmtId="0" fontId="0" fillId="0" borderId="0" xfId="0"/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2" fontId="4" fillId="2" borderId="0" xfId="0" applyNumberFormat="1" applyFont="1" applyFill="1" applyAlignment="1">
      <alignment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2" fontId="4" fillId="2" borderId="0" xfId="0" applyNumberFormat="1" applyFont="1" applyFill="1" applyAlignment="1">
      <alignment horizontal="center" wrapText="1"/>
    </xf>
    <xf numFmtId="0" fontId="5" fillId="2" borderId="1" xfId="0" applyFont="1" applyFill="1" applyBorder="1" applyAlignment="1">
      <alignment wrapText="1"/>
    </xf>
    <xf numFmtId="2" fontId="4" fillId="2" borderId="0" xfId="0" applyNumberFormat="1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wrapText="1"/>
    </xf>
    <xf numFmtId="2" fontId="1" fillId="2" borderId="0" xfId="0" applyNumberFormat="1" applyFont="1" applyFill="1" applyBorder="1" applyAlignment="1">
      <alignment horizontal="right" vertical="top" wrapText="1"/>
    </xf>
    <xf numFmtId="2" fontId="5" fillId="2" borderId="0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2" fontId="4" fillId="2" borderId="0" xfId="0" applyNumberFormat="1" applyFont="1" applyFill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0" fillId="0" borderId="0" xfId="0" applyFill="1"/>
    <xf numFmtId="2" fontId="4" fillId="2" borderId="0" xfId="0" applyNumberFormat="1" applyFont="1" applyFill="1" applyAlignment="1">
      <alignment horizontal="center" wrapText="1"/>
    </xf>
    <xf numFmtId="2" fontId="9" fillId="2" borderId="1" xfId="0" applyNumberFormat="1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center" wrapText="1"/>
    </xf>
    <xf numFmtId="2" fontId="1" fillId="2" borderId="4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wrapText="1"/>
    </xf>
    <xf numFmtId="0" fontId="1" fillId="2" borderId="2" xfId="0" applyFont="1" applyFill="1" applyBorder="1" applyAlignment="1">
      <alignment horizontal="right" wrapText="1"/>
    </xf>
    <xf numFmtId="0" fontId="4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/>
    </xf>
    <xf numFmtId="0" fontId="1" fillId="2" borderId="4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9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2" fontId="1" fillId="2" borderId="3" xfId="0" applyNumberFormat="1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2" fontId="9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left" vertical="top" wrapText="1"/>
    </xf>
    <xf numFmtId="2" fontId="5" fillId="2" borderId="12" xfId="0" applyNumberFormat="1" applyFont="1" applyFill="1" applyBorder="1" applyAlignment="1">
      <alignment vertical="top" wrapText="1"/>
    </xf>
    <xf numFmtId="2" fontId="5" fillId="2" borderId="3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4" fillId="2" borderId="0" xfId="0" applyFont="1" applyFill="1" applyAlignment="1">
      <alignment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2" fontId="9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/>
    </xf>
    <xf numFmtId="0" fontId="4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9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vertical="top" wrapText="1"/>
    </xf>
    <xf numFmtId="2" fontId="1" fillId="2" borderId="9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vertical="center"/>
    </xf>
    <xf numFmtId="2" fontId="9" fillId="2" borderId="1" xfId="0" applyNumberFormat="1" applyFont="1" applyFill="1" applyBorder="1" applyAlignment="1">
      <alignment horizontal="right" vertical="center"/>
    </xf>
    <xf numFmtId="0" fontId="4" fillId="2" borderId="12" xfId="0" applyFont="1" applyFill="1" applyBorder="1" applyAlignment="1">
      <alignment wrapText="1"/>
    </xf>
    <xf numFmtId="0" fontId="9" fillId="2" borderId="5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wrapText="1"/>
    </xf>
    <xf numFmtId="2" fontId="5" fillId="2" borderId="4" xfId="0" applyNumberFormat="1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top" wrapText="1"/>
    </xf>
    <xf numFmtId="2" fontId="19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18" fillId="2" borderId="1" xfId="0" applyFont="1" applyFill="1" applyBorder="1" applyAlignment="1">
      <alignment horizontal="center" vertical="center" wrapText="1"/>
    </xf>
    <xf numFmtId="2" fontId="19" fillId="2" borderId="2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wrapText="1"/>
    </xf>
    <xf numFmtId="0" fontId="1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right" vertical="center" wrapText="1"/>
    </xf>
    <xf numFmtId="2" fontId="18" fillId="2" borderId="1" xfId="0" applyNumberFormat="1" applyFont="1" applyFill="1" applyBorder="1" applyAlignment="1">
      <alignment horizontal="right" vertical="center" wrapText="1"/>
    </xf>
    <xf numFmtId="0" fontId="19" fillId="2" borderId="3" xfId="0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right" vertical="center" wrapText="1"/>
    </xf>
    <xf numFmtId="0" fontId="19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1" fillId="2" borderId="11" xfId="0" applyFont="1" applyFill="1" applyBorder="1" applyAlignment="1">
      <alignment vertical="top" wrapText="1"/>
    </xf>
    <xf numFmtId="0" fontId="0" fillId="0" borderId="0" xfId="0" applyBorder="1"/>
    <xf numFmtId="0" fontId="8" fillId="3" borderId="1" xfId="0" applyFont="1" applyFill="1" applyBorder="1" applyAlignment="1">
      <alignment horizontal="center" textRotation="90"/>
    </xf>
    <xf numFmtId="0" fontId="15" fillId="3" borderId="1" xfId="0" applyFont="1" applyFill="1" applyBorder="1" applyAlignment="1">
      <alignment horizontal="center" textRotation="90"/>
    </xf>
    <xf numFmtId="2" fontId="9" fillId="2" borderId="3" xfId="0" applyNumberFormat="1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textRotation="90" wrapText="1"/>
    </xf>
    <xf numFmtId="1" fontId="9" fillId="2" borderId="1" xfId="0" applyNumberFormat="1" applyFont="1" applyFill="1" applyBorder="1" applyAlignment="1">
      <alignment horizontal="right" vertical="center" wrapText="1"/>
    </xf>
    <xf numFmtId="1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top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right" vertical="top"/>
    </xf>
    <xf numFmtId="0" fontId="5" fillId="2" borderId="1" xfId="0" applyNumberFormat="1" applyFont="1" applyFill="1" applyBorder="1" applyAlignment="1">
      <alignment horizontal="right" vertical="top" wrapText="1"/>
    </xf>
    <xf numFmtId="0" fontId="1" fillId="2" borderId="1" xfId="0" applyNumberFormat="1" applyFont="1" applyFill="1" applyBorder="1" applyAlignment="1">
      <alignment vertical="top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horizontal="right" vertical="top" wrapText="1"/>
    </xf>
    <xf numFmtId="2" fontId="30" fillId="2" borderId="1" xfId="0" applyNumberFormat="1" applyFont="1" applyFill="1" applyBorder="1" applyAlignment="1">
      <alignment horizontal="right" vertical="top" wrapText="1"/>
    </xf>
    <xf numFmtId="2" fontId="30" fillId="2" borderId="1" xfId="0" applyNumberFormat="1" applyFont="1" applyFill="1" applyBorder="1" applyAlignment="1">
      <alignment horizontal="center" vertical="top" wrapText="1"/>
    </xf>
    <xf numFmtId="2" fontId="26" fillId="2" borderId="2" xfId="0" applyNumberFormat="1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vertical="top" wrapText="1"/>
    </xf>
    <xf numFmtId="0" fontId="30" fillId="2" borderId="1" xfId="0" applyFont="1" applyFill="1" applyBorder="1" applyAlignment="1">
      <alignment vertical="top" wrapText="1"/>
    </xf>
    <xf numFmtId="0" fontId="28" fillId="2" borderId="1" xfId="0" applyNumberFormat="1" applyFont="1" applyFill="1" applyBorder="1" applyAlignment="1">
      <alignment vertical="top"/>
    </xf>
    <xf numFmtId="2" fontId="28" fillId="2" borderId="1" xfId="0" applyNumberFormat="1" applyFont="1" applyFill="1" applyBorder="1" applyAlignment="1">
      <alignment horizontal="center" vertical="top" wrapText="1"/>
    </xf>
    <xf numFmtId="0" fontId="28" fillId="2" borderId="1" xfId="0" applyFont="1" applyFill="1" applyBorder="1" applyAlignment="1">
      <alignment vertical="top"/>
    </xf>
    <xf numFmtId="0" fontId="26" fillId="2" borderId="4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2" fontId="1" fillId="2" borderId="10" xfId="0" applyNumberFormat="1" applyFont="1" applyFill="1" applyBorder="1" applyAlignment="1">
      <alignment vertical="top" wrapText="1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vertical="top" wrapText="1"/>
    </xf>
    <xf numFmtId="2" fontId="1" fillId="2" borderId="12" xfId="0" applyNumberFormat="1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9" fillId="2" borderId="2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wrapText="1"/>
    </xf>
    <xf numFmtId="0" fontId="5" fillId="2" borderId="9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top" wrapText="1"/>
    </xf>
    <xf numFmtId="0" fontId="4" fillId="2" borderId="0" xfId="0" applyFont="1" applyFill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2" fontId="1" fillId="2" borderId="14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vertical="center" wrapText="1"/>
    </xf>
    <xf numFmtId="2" fontId="1" fillId="2" borderId="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0" fontId="1" fillId="2" borderId="9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vertical="center"/>
    </xf>
    <xf numFmtId="1" fontId="1" fillId="0" borderId="1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2" fontId="1" fillId="2" borderId="3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top" wrapText="1"/>
    </xf>
    <xf numFmtId="0" fontId="4" fillId="2" borderId="1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2" fontId="5" fillId="2" borderId="12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2" fontId="9" fillId="2" borderId="5" xfId="0" applyNumberFormat="1" applyFont="1" applyFill="1" applyBorder="1" applyAlignment="1">
      <alignment horizontal="center" vertical="top" wrapText="1"/>
    </xf>
    <xf numFmtId="2" fontId="9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top" wrapText="1"/>
    </xf>
    <xf numFmtId="2" fontId="13" fillId="2" borderId="5" xfId="0" applyNumberFormat="1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2" fontId="1" fillId="2" borderId="1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2" fontId="1" fillId="2" borderId="10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textRotation="90" wrapText="1"/>
    </xf>
    <xf numFmtId="0" fontId="12" fillId="2" borderId="3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wrapText="1"/>
    </xf>
    <xf numFmtId="2" fontId="1" fillId="2" borderId="2" xfId="0" applyNumberFormat="1" applyFont="1" applyFill="1" applyBorder="1" applyAlignment="1">
      <alignment horizontal="center" vertical="top" wrapText="1"/>
    </xf>
    <xf numFmtId="2" fontId="1" fillId="2" borderId="3" xfId="0" applyNumberFormat="1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textRotation="90" wrapText="1"/>
    </xf>
    <xf numFmtId="0" fontId="12" fillId="2" borderId="9" xfId="0" applyFont="1" applyFill="1" applyBorder="1" applyAlignment="1">
      <alignment horizontal="center" vertical="center" textRotation="90" wrapText="1"/>
    </xf>
    <xf numFmtId="0" fontId="12" fillId="2" borderId="8" xfId="0" applyFont="1" applyFill="1" applyBorder="1" applyAlignment="1">
      <alignment horizontal="center" vertical="center" textRotation="90" wrapText="1"/>
    </xf>
    <xf numFmtId="2" fontId="1" fillId="2" borderId="10" xfId="0" applyNumberFormat="1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 wrapText="1"/>
    </xf>
    <xf numFmtId="2" fontId="9" fillId="2" borderId="3" xfId="0" applyNumberFormat="1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top" wrapText="1"/>
    </xf>
    <xf numFmtId="2" fontId="5" fillId="2" borderId="3" xfId="0" applyNumberFormat="1" applyFont="1" applyFill="1" applyBorder="1" applyAlignment="1">
      <alignment horizontal="center" vertical="top" wrapText="1"/>
    </xf>
    <xf numFmtId="2" fontId="5" fillId="2" borderId="4" xfId="0" applyNumberFormat="1" applyFont="1" applyFill="1" applyBorder="1" applyAlignment="1">
      <alignment horizontal="center" vertical="top" wrapText="1"/>
    </xf>
    <xf numFmtId="2" fontId="9" fillId="2" borderId="2" xfId="0" applyNumberFormat="1" applyFont="1" applyFill="1" applyBorder="1" applyAlignment="1">
      <alignment horizontal="center" vertical="top" wrapText="1"/>
    </xf>
    <xf numFmtId="2" fontId="9" fillId="2" borderId="4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24" fillId="0" borderId="7" xfId="0" applyFont="1" applyFill="1" applyBorder="1" applyAlignment="1">
      <alignment horizontal="center" vertical="center" textRotation="90" wrapText="1"/>
    </xf>
    <xf numFmtId="0" fontId="24" fillId="0" borderId="9" xfId="0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2" fillId="2" borderId="13" xfId="0" applyFont="1" applyFill="1" applyBorder="1" applyAlignment="1">
      <alignment horizontal="center" wrapText="1"/>
    </xf>
    <xf numFmtId="2" fontId="1" fillId="0" borderId="2" xfId="0" applyNumberFormat="1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center" textRotation="90" wrapText="1"/>
    </xf>
    <xf numFmtId="0" fontId="6" fillId="2" borderId="0" xfId="0" applyFont="1" applyFill="1" applyBorder="1" applyAlignment="1">
      <alignment horizontal="center" vertical="center" textRotation="90" wrapText="1"/>
    </xf>
    <xf numFmtId="0" fontId="6" fillId="2" borderId="13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2" fillId="2" borderId="11" xfId="0" applyFont="1" applyFill="1" applyBorder="1" applyAlignment="1">
      <alignment horizontal="center" vertical="center" textRotation="90" wrapText="1"/>
    </xf>
    <xf numFmtId="0" fontId="12" fillId="2" borderId="0" xfId="0" applyFont="1" applyFill="1" applyBorder="1" applyAlignment="1">
      <alignment horizontal="center" vertical="center" textRotation="90" wrapText="1"/>
    </xf>
    <xf numFmtId="0" fontId="12" fillId="2" borderId="13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top" wrapText="1"/>
    </xf>
    <xf numFmtId="2" fontId="30" fillId="2" borderId="2" xfId="0" applyNumberFormat="1" applyFont="1" applyFill="1" applyBorder="1" applyAlignment="1">
      <alignment horizontal="center" vertical="center" wrapText="1"/>
    </xf>
    <xf numFmtId="2" fontId="30" fillId="2" borderId="3" xfId="0" applyNumberFormat="1" applyFont="1" applyFill="1" applyBorder="1" applyAlignment="1">
      <alignment horizontal="center" vertical="center" wrapText="1"/>
    </xf>
    <xf numFmtId="2" fontId="30" fillId="2" borderId="4" xfId="0" applyNumberFormat="1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textRotation="90" wrapText="1"/>
    </xf>
    <xf numFmtId="0" fontId="29" fillId="2" borderId="9" xfId="0" applyFont="1" applyFill="1" applyBorder="1" applyAlignment="1">
      <alignment horizontal="center" vertical="center" textRotation="90" wrapText="1"/>
    </xf>
    <xf numFmtId="0" fontId="29" fillId="2" borderId="8" xfId="0" applyFont="1" applyFill="1" applyBorder="1" applyAlignment="1">
      <alignment horizontal="center" vertical="center" textRotation="90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2" fontId="30" fillId="2" borderId="2" xfId="0" applyNumberFormat="1" applyFont="1" applyFill="1" applyBorder="1" applyAlignment="1">
      <alignment horizontal="center" vertical="top" wrapText="1"/>
    </xf>
    <xf numFmtId="2" fontId="30" fillId="2" borderId="3" xfId="0" applyNumberFormat="1" applyFont="1" applyFill="1" applyBorder="1" applyAlignment="1">
      <alignment horizontal="center" vertical="top" wrapText="1"/>
    </xf>
    <xf numFmtId="2" fontId="30" fillId="2" borderId="4" xfId="0" applyNumberFormat="1" applyFont="1" applyFill="1" applyBorder="1" applyAlignment="1">
      <alignment horizontal="center" vertical="top" wrapText="1"/>
    </xf>
    <xf numFmtId="2" fontId="30" fillId="2" borderId="1" xfId="0" applyNumberFormat="1" applyFont="1" applyFill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 wrapText="1"/>
    </xf>
    <xf numFmtId="2" fontId="1" fillId="2" borderId="1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2" fontId="19" fillId="2" borderId="2" xfId="0" applyNumberFormat="1" applyFont="1" applyFill="1" applyBorder="1" applyAlignment="1">
      <alignment horizontal="center" vertical="center" wrapText="1"/>
    </xf>
    <xf numFmtId="2" fontId="19" fillId="2" borderId="3" xfId="0" applyNumberFormat="1" applyFont="1" applyFill="1" applyBorder="1" applyAlignment="1">
      <alignment horizontal="center" vertical="center" wrapText="1"/>
    </xf>
    <xf numFmtId="2" fontId="19" fillId="2" borderId="4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textRotation="90" wrapText="1"/>
    </xf>
    <xf numFmtId="0" fontId="21" fillId="2" borderId="9" xfId="0" applyFont="1" applyFill="1" applyBorder="1" applyAlignment="1">
      <alignment horizontal="center" vertical="center" textRotation="90" wrapText="1"/>
    </xf>
    <xf numFmtId="0" fontId="21" fillId="2" borderId="8" xfId="0" applyFont="1" applyFill="1" applyBorder="1" applyAlignment="1">
      <alignment horizontal="center" vertical="center" textRotation="90" wrapText="1"/>
    </xf>
    <xf numFmtId="2" fontId="14" fillId="2" borderId="2" xfId="0" applyNumberFormat="1" applyFont="1" applyFill="1" applyBorder="1" applyAlignment="1">
      <alignment horizontal="center" vertical="center" wrapText="1"/>
    </xf>
    <xf numFmtId="2" fontId="14" fillId="2" borderId="3" xfId="0" applyNumberFormat="1" applyFont="1" applyFill="1" applyBorder="1" applyAlignment="1">
      <alignment horizontal="center" vertical="center" wrapText="1"/>
    </xf>
    <xf numFmtId="2" fontId="14" fillId="2" borderId="4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2" fontId="5" fillId="2" borderId="12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2" fontId="9" fillId="2" borderId="14" xfId="0" applyNumberFormat="1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center" vertical="center" wrapText="1"/>
    </xf>
    <xf numFmtId="2" fontId="9" fillId="2" borderId="12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2" fontId="5" fillId="2" borderId="14" xfId="0" applyNumberFormat="1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Alignment="1">
      <alignment horizontal="center" vertical="top" wrapText="1"/>
    </xf>
    <xf numFmtId="2" fontId="5" fillId="2" borderId="12" xfId="0" applyNumberFormat="1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3"/>
  <sheetViews>
    <sheetView view="pageBreakPreview" topLeftCell="A19" zoomScale="90" zoomScaleNormal="70" zoomScaleSheetLayoutView="90" workbookViewId="0">
      <pane xSplit="2" topLeftCell="C1" activePane="topRight" state="frozen"/>
      <selection activeCell="E14" sqref="E14"/>
      <selection pane="topRight" activeCell="D21" sqref="D21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8.7109375" style="1" customWidth="1"/>
    <col min="6" max="7" width="15.85546875" style="1"/>
    <col min="8" max="8" width="15.85546875" style="410"/>
    <col min="9" max="16384" width="15.85546875" style="1"/>
  </cols>
  <sheetData>
    <row r="1" spans="1:13" s="50" customFormat="1" x14ac:dyDescent="0.25">
      <c r="A1" s="256"/>
      <c r="B1" s="256"/>
      <c r="C1" s="256"/>
      <c r="D1" s="256"/>
      <c r="E1" s="256"/>
      <c r="F1" s="256"/>
      <c r="G1" s="256"/>
      <c r="H1" s="440" t="s">
        <v>192</v>
      </c>
      <c r="I1" s="440"/>
      <c r="J1" s="100"/>
      <c r="K1" s="100"/>
      <c r="L1" s="100"/>
      <c r="M1" s="100"/>
    </row>
    <row r="2" spans="1:13" s="50" customFormat="1" ht="15" customHeight="1" x14ac:dyDescent="0.25">
      <c r="A2" s="256"/>
      <c r="B2" s="256"/>
      <c r="C2" s="256"/>
      <c r="D2" s="256"/>
      <c r="E2" s="256"/>
      <c r="F2" s="256"/>
      <c r="G2" s="256"/>
      <c r="H2" s="441" t="s">
        <v>58</v>
      </c>
      <c r="I2" s="441"/>
      <c r="J2" s="441"/>
      <c r="K2" s="441"/>
      <c r="L2" s="441"/>
      <c r="M2" s="441"/>
    </row>
    <row r="3" spans="1:13" s="50" customFormat="1" ht="18.75" customHeight="1" x14ac:dyDescent="0.25">
      <c r="A3" s="256"/>
      <c r="B3" s="256"/>
      <c r="C3" s="256"/>
      <c r="D3" s="256"/>
      <c r="E3" s="256"/>
      <c r="F3" s="256"/>
      <c r="G3" s="256"/>
      <c r="H3" s="441" t="s">
        <v>233</v>
      </c>
      <c r="I3" s="441"/>
      <c r="J3" s="441"/>
      <c r="K3" s="441"/>
      <c r="L3" s="441"/>
      <c r="M3" s="441"/>
    </row>
    <row r="4" spans="1:13" s="50" customFormat="1" ht="18.75" customHeight="1" x14ac:dyDescent="0.25">
      <c r="A4" s="256"/>
      <c r="B4" s="256"/>
      <c r="C4" s="256"/>
      <c r="D4" s="256"/>
      <c r="E4" s="256"/>
      <c r="F4" s="256"/>
      <c r="G4" s="256"/>
      <c r="H4" s="410"/>
      <c r="I4" s="256"/>
      <c r="J4" s="256"/>
      <c r="K4" s="256"/>
      <c r="L4" s="256"/>
      <c r="M4" s="256"/>
    </row>
    <row r="5" spans="1:13" s="50" customFormat="1" ht="18.75" customHeight="1" x14ac:dyDescent="0.3">
      <c r="A5" s="256"/>
      <c r="B5" s="442" t="s">
        <v>8</v>
      </c>
      <c r="C5" s="442"/>
      <c r="D5" s="442"/>
      <c r="E5" s="442"/>
      <c r="F5" s="442"/>
      <c r="G5" s="442"/>
      <c r="H5" s="442"/>
      <c r="I5" s="256"/>
      <c r="J5" s="256"/>
      <c r="K5" s="256"/>
      <c r="L5" s="256"/>
      <c r="M5" s="256"/>
    </row>
    <row r="6" spans="1:13" x14ac:dyDescent="0.25">
      <c r="A6" s="256"/>
      <c r="B6" s="256"/>
      <c r="C6" s="256"/>
      <c r="D6" s="256"/>
      <c r="E6" s="256"/>
      <c r="F6" s="256"/>
      <c r="G6" s="256"/>
      <c r="I6" s="256"/>
      <c r="J6" s="256"/>
      <c r="K6" s="256"/>
      <c r="L6" s="256"/>
      <c r="M6" s="256"/>
    </row>
    <row r="7" spans="1:13" ht="96" x14ac:dyDescent="0.25">
      <c r="A7" s="10" t="s">
        <v>127</v>
      </c>
      <c r="B7" s="12" t="s">
        <v>128</v>
      </c>
      <c r="C7" s="13" t="s">
        <v>0</v>
      </c>
      <c r="D7" s="12" t="s">
        <v>129</v>
      </c>
      <c r="E7" s="13" t="s">
        <v>1</v>
      </c>
      <c r="F7" s="13" t="s">
        <v>2</v>
      </c>
      <c r="G7" s="13" t="s">
        <v>3</v>
      </c>
      <c r="H7" s="333" t="s">
        <v>4</v>
      </c>
      <c r="I7" s="255" t="s">
        <v>24</v>
      </c>
      <c r="J7" s="255" t="s">
        <v>25</v>
      </c>
      <c r="K7" s="255" t="s">
        <v>130</v>
      </c>
      <c r="L7" s="71" t="s">
        <v>131</v>
      </c>
      <c r="M7" s="13" t="s">
        <v>26</v>
      </c>
    </row>
    <row r="8" spans="1:13" ht="72" x14ac:dyDescent="0.25">
      <c r="A8" s="430" t="s">
        <v>52</v>
      </c>
      <c r="B8" s="432" t="s">
        <v>60</v>
      </c>
      <c r="C8" s="432" t="s">
        <v>5</v>
      </c>
      <c r="D8" s="61" t="s">
        <v>6</v>
      </c>
      <c r="E8" s="255" t="s">
        <v>9</v>
      </c>
      <c r="F8" s="255" t="s">
        <v>10</v>
      </c>
      <c r="G8" s="94">
        <v>100</v>
      </c>
      <c r="H8" s="349">
        <v>100</v>
      </c>
      <c r="I8" s="83">
        <f t="shared" ref="I8:I43" si="0">H8/G8*100</f>
        <v>100</v>
      </c>
      <c r="J8" s="433">
        <f>((((I9+I10)/2)+I8)/2)</f>
        <v>100</v>
      </c>
      <c r="K8" s="433"/>
      <c r="L8" s="443" t="s">
        <v>153</v>
      </c>
      <c r="M8" s="254">
        <f>(J8+J11+J14+J17+J20+J22+J24+J26+J28+J30+J32+J35+J38)/13</f>
        <v>100.25177535972929</v>
      </c>
    </row>
    <row r="9" spans="1:13" x14ac:dyDescent="0.25">
      <c r="A9" s="431"/>
      <c r="B9" s="432"/>
      <c r="C9" s="432"/>
      <c r="D9" s="61" t="s">
        <v>7</v>
      </c>
      <c r="E9" s="255" t="s">
        <v>12</v>
      </c>
      <c r="F9" s="255" t="s">
        <v>13</v>
      </c>
      <c r="G9" s="95">
        <v>5</v>
      </c>
      <c r="H9" s="350">
        <v>5</v>
      </c>
      <c r="I9" s="83">
        <f t="shared" si="0"/>
        <v>100</v>
      </c>
      <c r="J9" s="434"/>
      <c r="K9" s="434"/>
      <c r="L9" s="444"/>
      <c r="M9" s="42"/>
    </row>
    <row r="10" spans="1:13" x14ac:dyDescent="0.25">
      <c r="A10" s="431"/>
      <c r="B10" s="432"/>
      <c r="C10" s="432"/>
      <c r="D10" s="61" t="s">
        <v>7</v>
      </c>
      <c r="E10" s="255" t="s">
        <v>14</v>
      </c>
      <c r="F10" s="255" t="s">
        <v>15</v>
      </c>
      <c r="G10" s="95">
        <v>179</v>
      </c>
      <c r="H10" s="350">
        <v>179</v>
      </c>
      <c r="I10" s="83">
        <f t="shared" si="0"/>
        <v>100</v>
      </c>
      <c r="J10" s="435"/>
      <c r="K10" s="435"/>
      <c r="L10" s="444"/>
      <c r="M10" s="42"/>
    </row>
    <row r="11" spans="1:13" ht="72" x14ac:dyDescent="0.25">
      <c r="A11" s="431"/>
      <c r="B11" s="432" t="s">
        <v>61</v>
      </c>
      <c r="C11" s="432" t="s">
        <v>5</v>
      </c>
      <c r="D11" s="61" t="s">
        <v>6</v>
      </c>
      <c r="E11" s="255" t="s">
        <v>9</v>
      </c>
      <c r="F11" s="255" t="s">
        <v>10</v>
      </c>
      <c r="G11" s="95">
        <v>100</v>
      </c>
      <c r="H11" s="96">
        <v>100</v>
      </c>
      <c r="I11" s="83">
        <f t="shared" si="0"/>
        <v>100</v>
      </c>
      <c r="J11" s="433">
        <f>((((I12+I13)/2)+I11)/2)</f>
        <v>100</v>
      </c>
      <c r="K11" s="433"/>
      <c r="L11" s="444"/>
      <c r="M11" s="252" t="s">
        <v>160</v>
      </c>
    </row>
    <row r="12" spans="1:13" x14ac:dyDescent="0.25">
      <c r="A12" s="431"/>
      <c r="B12" s="432"/>
      <c r="C12" s="432"/>
      <c r="D12" s="61" t="s">
        <v>7</v>
      </c>
      <c r="E12" s="255" t="s">
        <v>12</v>
      </c>
      <c r="F12" s="255" t="s">
        <v>13</v>
      </c>
      <c r="G12" s="95">
        <v>13</v>
      </c>
      <c r="H12" s="350">
        <v>13</v>
      </c>
      <c r="I12" s="83">
        <f t="shared" si="0"/>
        <v>100</v>
      </c>
      <c r="J12" s="434"/>
      <c r="K12" s="434"/>
      <c r="L12" s="444"/>
      <c r="M12" s="42"/>
    </row>
    <row r="13" spans="1:13" x14ac:dyDescent="0.25">
      <c r="A13" s="431"/>
      <c r="B13" s="432"/>
      <c r="C13" s="432"/>
      <c r="D13" s="61" t="s">
        <v>7</v>
      </c>
      <c r="E13" s="255" t="s">
        <v>14</v>
      </c>
      <c r="F13" s="255" t="s">
        <v>15</v>
      </c>
      <c r="G13" s="95">
        <v>1731</v>
      </c>
      <c r="H13" s="350">
        <v>1731</v>
      </c>
      <c r="I13" s="83">
        <f t="shared" si="0"/>
        <v>100</v>
      </c>
      <c r="J13" s="435"/>
      <c r="K13" s="435"/>
      <c r="L13" s="444"/>
      <c r="M13" s="42"/>
    </row>
    <row r="14" spans="1:13" ht="72" x14ac:dyDescent="0.25">
      <c r="A14" s="431"/>
      <c r="B14" s="432" t="s">
        <v>171</v>
      </c>
      <c r="C14" s="432" t="s">
        <v>5</v>
      </c>
      <c r="D14" s="61" t="s">
        <v>6</v>
      </c>
      <c r="E14" s="255" t="s">
        <v>9</v>
      </c>
      <c r="F14" s="255" t="s">
        <v>10</v>
      </c>
      <c r="G14" s="94">
        <v>100</v>
      </c>
      <c r="H14" s="96">
        <v>100</v>
      </c>
      <c r="I14" s="83">
        <f t="shared" si="0"/>
        <v>100</v>
      </c>
      <c r="J14" s="433">
        <f>((((I15+I16)/2)+I14)/2)</f>
        <v>100</v>
      </c>
      <c r="K14" s="433"/>
      <c r="L14" s="444"/>
      <c r="M14" s="42"/>
    </row>
    <row r="15" spans="1:13" x14ac:dyDescent="0.25">
      <c r="A15" s="431"/>
      <c r="B15" s="432"/>
      <c r="C15" s="432"/>
      <c r="D15" s="61" t="s">
        <v>7</v>
      </c>
      <c r="E15" s="255" t="s">
        <v>12</v>
      </c>
      <c r="F15" s="255" t="s">
        <v>13</v>
      </c>
      <c r="G15" s="95">
        <v>5</v>
      </c>
      <c r="H15" s="350">
        <v>5</v>
      </c>
      <c r="I15" s="83">
        <f t="shared" si="0"/>
        <v>100</v>
      </c>
      <c r="J15" s="434"/>
      <c r="K15" s="434"/>
      <c r="L15" s="444"/>
      <c r="M15" s="42"/>
    </row>
    <row r="16" spans="1:13" x14ac:dyDescent="0.25">
      <c r="A16" s="431"/>
      <c r="B16" s="432"/>
      <c r="C16" s="432"/>
      <c r="D16" s="61" t="s">
        <v>7</v>
      </c>
      <c r="E16" s="255" t="s">
        <v>14</v>
      </c>
      <c r="F16" s="255" t="s">
        <v>15</v>
      </c>
      <c r="G16" s="95">
        <v>179</v>
      </c>
      <c r="H16" s="350">
        <v>179</v>
      </c>
      <c r="I16" s="83">
        <f t="shared" si="0"/>
        <v>100</v>
      </c>
      <c r="J16" s="435"/>
      <c r="K16" s="435"/>
      <c r="L16" s="444"/>
      <c r="M16" s="42"/>
    </row>
    <row r="17" spans="1:13" ht="72" x14ac:dyDescent="0.25">
      <c r="A17" s="431"/>
      <c r="B17" s="432" t="s">
        <v>172</v>
      </c>
      <c r="C17" s="432" t="s">
        <v>5</v>
      </c>
      <c r="D17" s="61" t="s">
        <v>6</v>
      </c>
      <c r="E17" s="255" t="s">
        <v>9</v>
      </c>
      <c r="F17" s="255" t="s">
        <v>10</v>
      </c>
      <c r="G17" s="95">
        <v>100</v>
      </c>
      <c r="H17" s="96">
        <v>100</v>
      </c>
      <c r="I17" s="83">
        <f t="shared" si="0"/>
        <v>100</v>
      </c>
      <c r="J17" s="433">
        <f>((((I19+I18)/2)+I17)/2)</f>
        <v>100</v>
      </c>
      <c r="K17" s="433"/>
      <c r="L17" s="444"/>
      <c r="M17" s="42"/>
    </row>
    <row r="18" spans="1:13" x14ac:dyDescent="0.25">
      <c r="A18" s="431"/>
      <c r="B18" s="432"/>
      <c r="C18" s="432"/>
      <c r="D18" s="61" t="s">
        <v>7</v>
      </c>
      <c r="E18" s="255" t="s">
        <v>12</v>
      </c>
      <c r="F18" s="255" t="s">
        <v>13</v>
      </c>
      <c r="G18" s="95">
        <v>13</v>
      </c>
      <c r="H18" s="350">
        <v>13</v>
      </c>
      <c r="I18" s="83">
        <f t="shared" si="0"/>
        <v>100</v>
      </c>
      <c r="J18" s="434"/>
      <c r="K18" s="434"/>
      <c r="L18" s="444"/>
      <c r="M18" s="42"/>
    </row>
    <row r="19" spans="1:13" x14ac:dyDescent="0.25">
      <c r="A19" s="431"/>
      <c r="B19" s="432"/>
      <c r="C19" s="432"/>
      <c r="D19" s="61" t="s">
        <v>7</v>
      </c>
      <c r="E19" s="255" t="s">
        <v>14</v>
      </c>
      <c r="F19" s="255" t="s">
        <v>15</v>
      </c>
      <c r="G19" s="95">
        <v>1731</v>
      </c>
      <c r="H19" s="350">
        <v>1731</v>
      </c>
      <c r="I19" s="83">
        <f t="shared" si="0"/>
        <v>100</v>
      </c>
      <c r="J19" s="435"/>
      <c r="K19" s="435"/>
      <c r="L19" s="444"/>
      <c r="M19" s="42"/>
    </row>
    <row r="20" spans="1:13" ht="36" customHeight="1" x14ac:dyDescent="0.25">
      <c r="A20" s="431"/>
      <c r="B20" s="432" t="s">
        <v>31</v>
      </c>
      <c r="C20" s="432" t="s">
        <v>5</v>
      </c>
      <c r="D20" s="61" t="s">
        <v>6</v>
      </c>
      <c r="E20" s="255" t="s">
        <v>32</v>
      </c>
      <c r="F20" s="255" t="s">
        <v>10</v>
      </c>
      <c r="G20" s="95">
        <v>100</v>
      </c>
      <c r="H20" s="96">
        <v>100</v>
      </c>
      <c r="I20" s="83">
        <f t="shared" si="0"/>
        <v>100</v>
      </c>
      <c r="J20" s="433">
        <f>(I20+I21)/2</f>
        <v>100.60240963855421</v>
      </c>
      <c r="K20" s="433" t="s">
        <v>234</v>
      </c>
      <c r="L20" s="444"/>
      <c r="M20" s="42"/>
    </row>
    <row r="21" spans="1:13" x14ac:dyDescent="0.25">
      <c r="A21" s="431"/>
      <c r="B21" s="432"/>
      <c r="C21" s="432"/>
      <c r="D21" s="61" t="s">
        <v>7</v>
      </c>
      <c r="E21" s="255" t="s">
        <v>12</v>
      </c>
      <c r="F21" s="255" t="s">
        <v>13</v>
      </c>
      <c r="G21" s="95">
        <v>83</v>
      </c>
      <c r="H21" s="350">
        <v>84</v>
      </c>
      <c r="I21" s="83">
        <f t="shared" si="0"/>
        <v>101.20481927710843</v>
      </c>
      <c r="J21" s="439"/>
      <c r="K21" s="435"/>
      <c r="L21" s="444"/>
      <c r="M21" s="42"/>
    </row>
    <row r="22" spans="1:13" ht="36" x14ac:dyDescent="0.25">
      <c r="A22" s="431"/>
      <c r="B22" s="432" t="s">
        <v>71</v>
      </c>
      <c r="C22" s="432" t="s">
        <v>5</v>
      </c>
      <c r="D22" s="61" t="s">
        <v>6</v>
      </c>
      <c r="E22" s="255" t="s">
        <v>32</v>
      </c>
      <c r="F22" s="255" t="s">
        <v>10</v>
      </c>
      <c r="G22" s="95">
        <v>100</v>
      </c>
      <c r="H22" s="96">
        <v>100</v>
      </c>
      <c r="I22" s="83">
        <f t="shared" si="0"/>
        <v>100</v>
      </c>
      <c r="J22" s="433">
        <f t="shared" ref="J22" si="1">(I22+I23)/2</f>
        <v>100</v>
      </c>
      <c r="K22" s="433"/>
      <c r="L22" s="444"/>
      <c r="M22" s="42"/>
    </row>
    <row r="23" spans="1:13" x14ac:dyDescent="0.25">
      <c r="A23" s="431"/>
      <c r="B23" s="432"/>
      <c r="C23" s="432"/>
      <c r="D23" s="61" t="s">
        <v>7</v>
      </c>
      <c r="E23" s="255" t="s">
        <v>12</v>
      </c>
      <c r="F23" s="255" t="s">
        <v>13</v>
      </c>
      <c r="G23" s="95">
        <v>5</v>
      </c>
      <c r="H23" s="350">
        <v>5</v>
      </c>
      <c r="I23" s="83">
        <f t="shared" si="0"/>
        <v>100</v>
      </c>
      <c r="J23" s="439"/>
      <c r="K23" s="435"/>
      <c r="L23" s="444"/>
      <c r="M23" s="42"/>
    </row>
    <row r="24" spans="1:13" ht="36" x14ac:dyDescent="0.25">
      <c r="A24" s="431"/>
      <c r="B24" s="432" t="s">
        <v>90</v>
      </c>
      <c r="C24" s="432" t="s">
        <v>5</v>
      </c>
      <c r="D24" s="61" t="s">
        <v>6</v>
      </c>
      <c r="E24" s="255" t="s">
        <v>32</v>
      </c>
      <c r="F24" s="255" t="s">
        <v>10</v>
      </c>
      <c r="G24" s="95">
        <v>100</v>
      </c>
      <c r="H24" s="96">
        <v>100</v>
      </c>
      <c r="I24" s="83">
        <f t="shared" si="0"/>
        <v>100</v>
      </c>
      <c r="J24" s="433">
        <f t="shared" ref="J24" si="2">(I24+I25)/2</f>
        <v>100</v>
      </c>
      <c r="K24" s="433"/>
      <c r="L24" s="444"/>
      <c r="M24" s="42"/>
    </row>
    <row r="25" spans="1:13" x14ac:dyDescent="0.25">
      <c r="A25" s="431"/>
      <c r="B25" s="432"/>
      <c r="C25" s="432"/>
      <c r="D25" s="61" t="s">
        <v>7</v>
      </c>
      <c r="E25" s="255" t="s">
        <v>12</v>
      </c>
      <c r="F25" s="255" t="s">
        <v>13</v>
      </c>
      <c r="G25" s="95">
        <v>7</v>
      </c>
      <c r="H25" s="350">
        <v>7</v>
      </c>
      <c r="I25" s="83">
        <f t="shared" si="0"/>
        <v>100</v>
      </c>
      <c r="J25" s="439"/>
      <c r="K25" s="435"/>
      <c r="L25" s="444"/>
      <c r="M25" s="42"/>
    </row>
    <row r="26" spans="1:13" ht="36" customHeight="1" x14ac:dyDescent="0.25">
      <c r="A26" s="431"/>
      <c r="B26" s="432" t="s">
        <v>33</v>
      </c>
      <c r="C26" s="432" t="s">
        <v>5</v>
      </c>
      <c r="D26" s="61" t="s">
        <v>6</v>
      </c>
      <c r="E26" s="255" t="s">
        <v>34</v>
      </c>
      <c r="F26" s="255" t="s">
        <v>10</v>
      </c>
      <c r="G26" s="95">
        <v>100</v>
      </c>
      <c r="H26" s="96">
        <v>100</v>
      </c>
      <c r="I26" s="83">
        <f t="shared" si="0"/>
        <v>100</v>
      </c>
      <c r="J26" s="433">
        <f>(I26+I27)/2</f>
        <v>100.88495575221239</v>
      </c>
      <c r="K26" s="433" t="s">
        <v>235</v>
      </c>
      <c r="L26" s="444"/>
      <c r="M26" s="42"/>
    </row>
    <row r="27" spans="1:13" x14ac:dyDescent="0.25">
      <c r="A27" s="431"/>
      <c r="B27" s="432"/>
      <c r="C27" s="432"/>
      <c r="D27" s="61" t="s">
        <v>7</v>
      </c>
      <c r="E27" s="255" t="s">
        <v>12</v>
      </c>
      <c r="F27" s="255" t="s">
        <v>13</v>
      </c>
      <c r="G27" s="95">
        <v>113</v>
      </c>
      <c r="H27" s="350">
        <v>115</v>
      </c>
      <c r="I27" s="83">
        <f t="shared" si="0"/>
        <v>101.76991150442478</v>
      </c>
      <c r="J27" s="439"/>
      <c r="K27" s="435"/>
      <c r="L27" s="444"/>
      <c r="M27" s="42"/>
    </row>
    <row r="28" spans="1:13" ht="36" customHeight="1" x14ac:dyDescent="0.25">
      <c r="A28" s="431"/>
      <c r="B28" s="432" t="s">
        <v>173</v>
      </c>
      <c r="C28" s="432" t="s">
        <v>5</v>
      </c>
      <c r="D28" s="61" t="s">
        <v>6</v>
      </c>
      <c r="E28" s="255" t="s">
        <v>34</v>
      </c>
      <c r="F28" s="255" t="s">
        <v>10</v>
      </c>
      <c r="G28" s="95">
        <v>100</v>
      </c>
      <c r="H28" s="96">
        <v>100</v>
      </c>
      <c r="I28" s="83">
        <f t="shared" si="0"/>
        <v>100</v>
      </c>
      <c r="J28" s="433">
        <f>(I28+I29)/2</f>
        <v>100</v>
      </c>
      <c r="K28" s="433"/>
      <c r="L28" s="444"/>
      <c r="M28" s="42"/>
    </row>
    <row r="29" spans="1:13" x14ac:dyDescent="0.25">
      <c r="A29" s="431"/>
      <c r="B29" s="432"/>
      <c r="C29" s="432"/>
      <c r="D29" s="61" t="s">
        <v>7</v>
      </c>
      <c r="E29" s="255" t="s">
        <v>12</v>
      </c>
      <c r="F29" s="255" t="s">
        <v>13</v>
      </c>
      <c r="G29" s="95">
        <v>3</v>
      </c>
      <c r="H29" s="350">
        <v>3</v>
      </c>
      <c r="I29" s="83">
        <f t="shared" si="0"/>
        <v>100</v>
      </c>
      <c r="J29" s="439"/>
      <c r="K29" s="435"/>
      <c r="L29" s="444"/>
      <c r="M29" s="42"/>
    </row>
    <row r="30" spans="1:13" ht="36" customHeight="1" x14ac:dyDescent="0.25">
      <c r="A30" s="431"/>
      <c r="B30" s="432" t="s">
        <v>36</v>
      </c>
      <c r="C30" s="432" t="s">
        <v>5</v>
      </c>
      <c r="D30" s="61" t="s">
        <v>6</v>
      </c>
      <c r="E30" s="255" t="s">
        <v>37</v>
      </c>
      <c r="F30" s="255" t="s">
        <v>10</v>
      </c>
      <c r="G30" s="94">
        <v>100</v>
      </c>
      <c r="H30" s="96">
        <v>100</v>
      </c>
      <c r="I30" s="83">
        <f t="shared" si="0"/>
        <v>100</v>
      </c>
      <c r="J30" s="433">
        <f>(I30+I31)/2</f>
        <v>101.78571428571429</v>
      </c>
      <c r="K30" s="436" t="s">
        <v>234</v>
      </c>
      <c r="L30" s="444"/>
      <c r="M30" s="42"/>
    </row>
    <row r="31" spans="1:13" x14ac:dyDescent="0.25">
      <c r="A31" s="431"/>
      <c r="B31" s="432"/>
      <c r="C31" s="432"/>
      <c r="D31" s="61" t="s">
        <v>7</v>
      </c>
      <c r="E31" s="255" t="s">
        <v>12</v>
      </c>
      <c r="F31" s="255" t="s">
        <v>13</v>
      </c>
      <c r="G31" s="95">
        <v>28</v>
      </c>
      <c r="H31" s="350">
        <v>29</v>
      </c>
      <c r="I31" s="83">
        <f t="shared" si="0"/>
        <v>103.57142857142858</v>
      </c>
      <c r="J31" s="434"/>
      <c r="K31" s="437"/>
      <c r="L31" s="444"/>
      <c r="M31" s="42"/>
    </row>
    <row r="32" spans="1:13" ht="24" customHeight="1" x14ac:dyDescent="0.25">
      <c r="A32" s="431"/>
      <c r="B32" s="432" t="s">
        <v>77</v>
      </c>
      <c r="C32" s="432" t="s">
        <v>75</v>
      </c>
      <c r="D32" s="61" t="s">
        <v>6</v>
      </c>
      <c r="E32" s="255" t="s">
        <v>78</v>
      </c>
      <c r="F32" s="255" t="s">
        <v>10</v>
      </c>
      <c r="G32" s="87">
        <v>100</v>
      </c>
      <c r="H32" s="96">
        <v>100</v>
      </c>
      <c r="I32" s="83">
        <f t="shared" si="0"/>
        <v>100</v>
      </c>
      <c r="J32" s="436">
        <f>((((I34+I33)/2)+I32)/2)</f>
        <v>100</v>
      </c>
      <c r="K32" s="436"/>
      <c r="L32" s="444"/>
      <c r="M32" s="42"/>
    </row>
    <row r="33" spans="1:13" x14ac:dyDescent="0.25">
      <c r="A33" s="431"/>
      <c r="B33" s="432"/>
      <c r="C33" s="432"/>
      <c r="D33" s="61" t="s">
        <v>7</v>
      </c>
      <c r="E33" s="255" t="s">
        <v>79</v>
      </c>
      <c r="F33" s="255" t="s">
        <v>89</v>
      </c>
      <c r="G33" s="87">
        <v>3</v>
      </c>
      <c r="H33" s="348">
        <v>3</v>
      </c>
      <c r="I33" s="83">
        <f t="shared" si="0"/>
        <v>100</v>
      </c>
      <c r="J33" s="438"/>
      <c r="K33" s="438"/>
      <c r="L33" s="444"/>
      <c r="M33" s="42"/>
    </row>
    <row r="34" spans="1:13" x14ac:dyDescent="0.25">
      <c r="A34" s="431"/>
      <c r="B34" s="432"/>
      <c r="C34" s="432"/>
      <c r="D34" s="61" t="s">
        <v>7</v>
      </c>
      <c r="E34" s="255" t="s">
        <v>80</v>
      </c>
      <c r="F34" s="255" t="s">
        <v>89</v>
      </c>
      <c r="G34" s="87">
        <v>19</v>
      </c>
      <c r="H34" s="348">
        <v>19</v>
      </c>
      <c r="I34" s="83">
        <f t="shared" si="0"/>
        <v>100</v>
      </c>
      <c r="J34" s="437"/>
      <c r="K34" s="437"/>
      <c r="L34" s="444"/>
      <c r="M34" s="42"/>
    </row>
    <row r="35" spans="1:13" ht="24" customHeight="1" x14ac:dyDescent="0.25">
      <c r="A35" s="431"/>
      <c r="B35" s="432" t="s">
        <v>106</v>
      </c>
      <c r="C35" s="432" t="s">
        <v>5</v>
      </c>
      <c r="D35" s="61" t="s">
        <v>6</v>
      </c>
      <c r="E35" s="255" t="s">
        <v>78</v>
      </c>
      <c r="F35" s="255" t="s">
        <v>10</v>
      </c>
      <c r="G35" s="87">
        <v>100</v>
      </c>
      <c r="H35" s="348">
        <v>100</v>
      </c>
      <c r="I35" s="83">
        <f t="shared" si="0"/>
        <v>100</v>
      </c>
      <c r="J35" s="436">
        <f>((((I37+I36)/2)+I35)/2)</f>
        <v>100</v>
      </c>
      <c r="K35" s="253"/>
      <c r="L35" s="444"/>
      <c r="M35" s="42"/>
    </row>
    <row r="36" spans="1:13" x14ac:dyDescent="0.25">
      <c r="A36" s="431"/>
      <c r="B36" s="432"/>
      <c r="C36" s="432"/>
      <c r="D36" s="61" t="s">
        <v>216</v>
      </c>
      <c r="E36" s="255" t="s">
        <v>12</v>
      </c>
      <c r="F36" s="255" t="s">
        <v>13</v>
      </c>
      <c r="G36" s="87">
        <v>35</v>
      </c>
      <c r="H36" s="348">
        <v>35</v>
      </c>
      <c r="I36" s="83">
        <f t="shared" si="0"/>
        <v>100</v>
      </c>
      <c r="J36" s="438"/>
      <c r="K36" s="253"/>
      <c r="L36" s="444"/>
      <c r="M36" s="42"/>
    </row>
    <row r="37" spans="1:13" x14ac:dyDescent="0.25">
      <c r="A37" s="431"/>
      <c r="B37" s="432"/>
      <c r="C37" s="432"/>
      <c r="D37" s="61" t="s">
        <v>7</v>
      </c>
      <c r="E37" s="255" t="s">
        <v>14</v>
      </c>
      <c r="F37" s="255" t="s">
        <v>15</v>
      </c>
      <c r="G37" s="87">
        <v>5880</v>
      </c>
      <c r="H37" s="348">
        <v>5880</v>
      </c>
      <c r="I37" s="83">
        <f t="shared" si="0"/>
        <v>100</v>
      </c>
      <c r="J37" s="437"/>
      <c r="K37" s="253"/>
      <c r="L37" s="444"/>
      <c r="M37" s="42"/>
    </row>
    <row r="38" spans="1:13" ht="24" x14ac:dyDescent="0.25">
      <c r="A38" s="431"/>
      <c r="B38" s="432" t="s">
        <v>39</v>
      </c>
      <c r="C38" s="432" t="s">
        <v>5</v>
      </c>
      <c r="D38" s="25" t="s">
        <v>6</v>
      </c>
      <c r="E38" s="70" t="s">
        <v>174</v>
      </c>
      <c r="F38" s="255" t="s">
        <v>10</v>
      </c>
      <c r="G38" s="81">
        <v>100</v>
      </c>
      <c r="H38" s="345">
        <v>100</v>
      </c>
      <c r="I38" s="83">
        <f t="shared" si="0"/>
        <v>100</v>
      </c>
      <c r="J38" s="433">
        <f>((((I40+I39)/2)+I38)/2)</f>
        <v>100</v>
      </c>
      <c r="K38" s="433"/>
      <c r="L38" s="444"/>
      <c r="M38" s="42"/>
    </row>
    <row r="39" spans="1:13" x14ac:dyDescent="0.25">
      <c r="A39" s="431"/>
      <c r="B39" s="432"/>
      <c r="C39" s="432"/>
      <c r="D39" s="25" t="s">
        <v>7</v>
      </c>
      <c r="E39" s="70" t="s">
        <v>12</v>
      </c>
      <c r="F39" s="255" t="s">
        <v>13</v>
      </c>
      <c r="G39" s="81">
        <v>236</v>
      </c>
      <c r="H39" s="345">
        <v>236</v>
      </c>
      <c r="I39" s="83">
        <f t="shared" si="0"/>
        <v>100</v>
      </c>
      <c r="J39" s="434"/>
      <c r="K39" s="434"/>
      <c r="L39" s="444"/>
      <c r="M39" s="42"/>
    </row>
    <row r="40" spans="1:13" x14ac:dyDescent="0.25">
      <c r="A40" s="431"/>
      <c r="B40" s="432"/>
      <c r="C40" s="432"/>
      <c r="D40" s="25" t="s">
        <v>7</v>
      </c>
      <c r="E40" s="70" t="s">
        <v>41</v>
      </c>
      <c r="F40" s="255" t="s">
        <v>42</v>
      </c>
      <c r="G40" s="81">
        <v>1848</v>
      </c>
      <c r="H40" s="345">
        <v>1848</v>
      </c>
      <c r="I40" s="83">
        <f t="shared" si="0"/>
        <v>100</v>
      </c>
      <c r="J40" s="435"/>
      <c r="K40" s="435"/>
      <c r="L40" s="445"/>
      <c r="M40" s="44"/>
    </row>
    <row r="41" spans="1:13" ht="24" x14ac:dyDescent="0.25">
      <c r="A41" s="431"/>
      <c r="B41" s="432" t="s">
        <v>236</v>
      </c>
      <c r="C41" s="432" t="s">
        <v>5</v>
      </c>
      <c r="D41" s="25" t="s">
        <v>6</v>
      </c>
      <c r="E41" s="70" t="s">
        <v>174</v>
      </c>
      <c r="F41" s="255" t="s">
        <v>10</v>
      </c>
      <c r="G41" s="81">
        <v>100</v>
      </c>
      <c r="H41" s="345">
        <v>100</v>
      </c>
      <c r="I41" s="83">
        <f t="shared" si="0"/>
        <v>100</v>
      </c>
      <c r="J41" s="433">
        <f>((((I43+I42)/2)+I41)/2)</f>
        <v>100</v>
      </c>
      <c r="K41" s="433"/>
      <c r="L41" s="358"/>
      <c r="M41" s="42"/>
    </row>
    <row r="42" spans="1:13" x14ac:dyDescent="0.25">
      <c r="A42" s="431"/>
      <c r="B42" s="432"/>
      <c r="C42" s="432"/>
      <c r="D42" s="25" t="s">
        <v>7</v>
      </c>
      <c r="E42" s="70" t="s">
        <v>12</v>
      </c>
      <c r="F42" s="255" t="s">
        <v>13</v>
      </c>
      <c r="G42" s="81">
        <v>12</v>
      </c>
      <c r="H42" s="345">
        <v>12</v>
      </c>
      <c r="I42" s="83">
        <f t="shared" si="0"/>
        <v>100</v>
      </c>
      <c r="J42" s="434"/>
      <c r="K42" s="434"/>
      <c r="L42" s="358"/>
      <c r="M42" s="42"/>
    </row>
    <row r="43" spans="1:13" x14ac:dyDescent="0.25">
      <c r="A43" s="431"/>
      <c r="B43" s="432"/>
      <c r="C43" s="432"/>
      <c r="D43" s="25" t="s">
        <v>7</v>
      </c>
      <c r="E43" s="70" t="s">
        <v>41</v>
      </c>
      <c r="F43" s="255" t="s">
        <v>42</v>
      </c>
      <c r="G43" s="81">
        <v>864</v>
      </c>
      <c r="H43" s="345">
        <v>864</v>
      </c>
      <c r="I43" s="83">
        <f t="shared" si="0"/>
        <v>100</v>
      </c>
      <c r="J43" s="435"/>
      <c r="K43" s="435"/>
      <c r="L43" s="366"/>
      <c r="M43" s="44"/>
    </row>
  </sheetData>
  <sheetProtection selectLockedCells="1" selectUnlockedCells="1"/>
  <autoFilter ref="A7:M40"/>
  <mergeCells count="61">
    <mergeCell ref="L8:L40"/>
    <mergeCell ref="B11:B13"/>
    <mergeCell ref="B26:B27"/>
    <mergeCell ref="C26:C27"/>
    <mergeCell ref="K38:K40"/>
    <mergeCell ref="K22:K23"/>
    <mergeCell ref="B24:B25"/>
    <mergeCell ref="C24:C25"/>
    <mergeCell ref="J24:J25"/>
    <mergeCell ref="K24:K25"/>
    <mergeCell ref="B8:B10"/>
    <mergeCell ref="C8:C10"/>
    <mergeCell ref="J8:J10"/>
    <mergeCell ref="K8:K10"/>
    <mergeCell ref="K20:K21"/>
    <mergeCell ref="C11:C13"/>
    <mergeCell ref="H1:I1"/>
    <mergeCell ref="B35:B37"/>
    <mergeCell ref="C35:C37"/>
    <mergeCell ref="J35:J37"/>
    <mergeCell ref="B38:B40"/>
    <mergeCell ref="C38:C40"/>
    <mergeCell ref="J38:J40"/>
    <mergeCell ref="H2:M2"/>
    <mergeCell ref="H3:M3"/>
    <mergeCell ref="B5:H5"/>
    <mergeCell ref="B30:B31"/>
    <mergeCell ref="C30:C31"/>
    <mergeCell ref="J30:J31"/>
    <mergeCell ref="B22:B23"/>
    <mergeCell ref="C22:C23"/>
    <mergeCell ref="J22:J23"/>
    <mergeCell ref="J11:J13"/>
    <mergeCell ref="K11:K13"/>
    <mergeCell ref="B14:B16"/>
    <mergeCell ref="C14:C16"/>
    <mergeCell ref="J14:J16"/>
    <mergeCell ref="K14:K16"/>
    <mergeCell ref="B17:B19"/>
    <mergeCell ref="C17:C19"/>
    <mergeCell ref="J17:J19"/>
    <mergeCell ref="K17:K19"/>
    <mergeCell ref="B20:B21"/>
    <mergeCell ref="C20:C21"/>
    <mergeCell ref="J20:J21"/>
    <mergeCell ref="A8:A43"/>
    <mergeCell ref="B41:B43"/>
    <mergeCell ref="C41:C43"/>
    <mergeCell ref="J41:J43"/>
    <mergeCell ref="K41:K43"/>
    <mergeCell ref="K30:K31"/>
    <mergeCell ref="B32:B34"/>
    <mergeCell ref="C32:C34"/>
    <mergeCell ref="J32:J34"/>
    <mergeCell ref="K32:K34"/>
    <mergeCell ref="J26:J27"/>
    <mergeCell ref="K26:K27"/>
    <mergeCell ref="B28:B29"/>
    <mergeCell ref="C28:C29"/>
    <mergeCell ref="J28:J29"/>
    <mergeCell ref="K28:K29"/>
  </mergeCells>
  <pageMargins left="0.31496062992125984" right="0.31496062992125984" top="0.15748031496062992" bottom="0.35433070866141736" header="0" footer="0"/>
  <pageSetup paperSize="9" scale="54" fitToHeight="0" orientation="landscape" r:id="rId1"/>
  <rowBreaks count="2" manualBreakCount="2">
    <brk id="25" max="13" man="1"/>
    <brk id="44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38"/>
  <sheetViews>
    <sheetView view="pageBreakPreview" zoomScale="85" zoomScaleNormal="70" zoomScaleSheetLayoutView="85" workbookViewId="0">
      <pane xSplit="3" topLeftCell="D1" activePane="topRight" state="frozen"/>
      <selection activeCell="E14" sqref="E14"/>
      <selection pane="topRight" activeCell="D33" sqref="D33:D35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7109375" style="1" customWidth="1"/>
    <col min="10" max="14" width="15.85546875" style="1"/>
    <col min="15" max="16" width="15.85546875" style="3"/>
    <col min="17" max="16384" width="15.85546875" style="1"/>
  </cols>
  <sheetData>
    <row r="1" spans="1:16" s="68" customFormat="1" x14ac:dyDescent="0.25">
      <c r="I1" s="68" t="s">
        <v>200</v>
      </c>
      <c r="O1" s="3"/>
      <c r="P1" s="3"/>
    </row>
    <row r="2" spans="1:16" s="68" customFormat="1" x14ac:dyDescent="0.25">
      <c r="I2" s="450" t="s">
        <v>58</v>
      </c>
      <c r="J2" s="450"/>
      <c r="K2" s="450"/>
      <c r="L2" s="450"/>
      <c r="M2" s="450"/>
      <c r="N2" s="450"/>
      <c r="O2" s="3"/>
      <c r="P2" s="3"/>
    </row>
    <row r="3" spans="1:16" s="68" customFormat="1" x14ac:dyDescent="0.25">
      <c r="I3" s="450" t="s">
        <v>238</v>
      </c>
      <c r="J3" s="450"/>
      <c r="K3" s="450"/>
      <c r="L3" s="450"/>
      <c r="M3" s="450"/>
      <c r="N3" s="450"/>
      <c r="O3" s="3"/>
      <c r="P3" s="3"/>
    </row>
    <row r="4" spans="1:16" s="68" customFormat="1" ht="18.75" customHeight="1" x14ac:dyDescent="0.25">
      <c r="O4" s="3"/>
      <c r="P4" s="3"/>
    </row>
    <row r="5" spans="1:16" s="68" customFormat="1" ht="18.75" x14ac:dyDescent="0.3">
      <c r="C5" s="442" t="s">
        <v>8</v>
      </c>
      <c r="D5" s="442"/>
      <c r="E5" s="442"/>
      <c r="F5" s="442"/>
      <c r="G5" s="442"/>
      <c r="H5" s="442"/>
      <c r="I5" s="442"/>
      <c r="K5" s="68" t="s">
        <v>159</v>
      </c>
      <c r="O5" s="3"/>
      <c r="P5" s="3"/>
    </row>
    <row r="6" spans="1:16" ht="107.25" customHeight="1" x14ac:dyDescent="0.25">
      <c r="A6" s="29" t="s">
        <v>127</v>
      </c>
      <c r="B6" s="29" t="s">
        <v>152</v>
      </c>
      <c r="C6" s="12" t="s">
        <v>128</v>
      </c>
      <c r="D6" s="13" t="s">
        <v>0</v>
      </c>
      <c r="E6" s="12" t="s">
        <v>129</v>
      </c>
      <c r="F6" s="13" t="s">
        <v>1</v>
      </c>
      <c r="G6" s="13" t="s">
        <v>2</v>
      </c>
      <c r="H6" s="13" t="s">
        <v>3</v>
      </c>
      <c r="I6" s="206" t="s">
        <v>4</v>
      </c>
      <c r="J6" s="200" t="s">
        <v>24</v>
      </c>
      <c r="K6" s="200" t="s">
        <v>25</v>
      </c>
      <c r="L6" s="201" t="s">
        <v>130</v>
      </c>
      <c r="M6" s="200" t="s">
        <v>131</v>
      </c>
      <c r="N6" s="13" t="s">
        <v>26</v>
      </c>
    </row>
    <row r="7" spans="1:16" ht="48" customHeight="1" x14ac:dyDescent="0.25">
      <c r="A7" s="513" t="s">
        <v>43</v>
      </c>
      <c r="B7" s="464" t="s">
        <v>67</v>
      </c>
      <c r="C7" s="432" t="s">
        <v>31</v>
      </c>
      <c r="D7" s="432" t="s">
        <v>5</v>
      </c>
      <c r="E7" s="61" t="s">
        <v>6</v>
      </c>
      <c r="F7" s="70" t="s">
        <v>32</v>
      </c>
      <c r="G7" s="61" t="s">
        <v>10</v>
      </c>
      <c r="H7" s="95">
        <v>100</v>
      </c>
      <c r="I7" s="99">
        <v>100</v>
      </c>
      <c r="J7" s="83">
        <f>I7/H7*100</f>
        <v>100</v>
      </c>
      <c r="K7" s="433">
        <f>(J7+J8)/2</f>
        <v>100</v>
      </c>
      <c r="L7" s="456"/>
      <c r="M7" s="443"/>
      <c r="N7" s="198">
        <f>(K7+K9+K11+K13+K15+K19+K21+K23+K25+K28+K31+K33+K36)/13</f>
        <v>100</v>
      </c>
    </row>
    <row r="8" spans="1:16" x14ac:dyDescent="0.25">
      <c r="A8" s="514"/>
      <c r="B8" s="466"/>
      <c r="C8" s="432"/>
      <c r="D8" s="432"/>
      <c r="E8" s="61" t="s">
        <v>7</v>
      </c>
      <c r="F8" s="70" t="s">
        <v>12</v>
      </c>
      <c r="G8" s="61" t="s">
        <v>13</v>
      </c>
      <c r="H8" s="95">
        <v>66</v>
      </c>
      <c r="I8" s="99">
        <v>66</v>
      </c>
      <c r="J8" s="83">
        <f t="shared" ref="J8:J38" si="0">I8/H8*100</f>
        <v>100</v>
      </c>
      <c r="K8" s="447"/>
      <c r="L8" s="457"/>
      <c r="M8" s="444"/>
      <c r="N8" s="42"/>
    </row>
    <row r="9" spans="1:16" ht="45" customHeight="1" x14ac:dyDescent="0.25">
      <c r="A9" s="514"/>
      <c r="B9" s="464" t="s">
        <v>69</v>
      </c>
      <c r="C9" s="432" t="s">
        <v>71</v>
      </c>
      <c r="D9" s="432" t="s">
        <v>5</v>
      </c>
      <c r="E9" s="61" t="s">
        <v>6</v>
      </c>
      <c r="F9" s="70" t="s">
        <v>32</v>
      </c>
      <c r="G9" s="61" t="s">
        <v>10</v>
      </c>
      <c r="H9" s="95">
        <v>100</v>
      </c>
      <c r="I9" s="99">
        <v>100</v>
      </c>
      <c r="J9" s="83">
        <f t="shared" si="0"/>
        <v>100</v>
      </c>
      <c r="K9" s="433">
        <f t="shared" ref="K9" si="1">(J9+J10)/2</f>
        <v>100</v>
      </c>
      <c r="L9" s="519"/>
      <c r="M9" s="444"/>
      <c r="N9" s="199" t="s">
        <v>160</v>
      </c>
    </row>
    <row r="10" spans="1:16" x14ac:dyDescent="0.25">
      <c r="A10" s="514"/>
      <c r="B10" s="466"/>
      <c r="C10" s="432"/>
      <c r="D10" s="432"/>
      <c r="E10" s="61" t="s">
        <v>7</v>
      </c>
      <c r="F10" s="70" t="s">
        <v>12</v>
      </c>
      <c r="G10" s="61" t="s">
        <v>13</v>
      </c>
      <c r="H10" s="95">
        <v>1</v>
      </c>
      <c r="I10" s="99">
        <v>1</v>
      </c>
      <c r="J10" s="83">
        <f t="shared" si="0"/>
        <v>100</v>
      </c>
      <c r="K10" s="447"/>
      <c r="L10" s="519"/>
      <c r="M10" s="444"/>
      <c r="N10" s="42"/>
    </row>
    <row r="11" spans="1:16" ht="42.75" hidden="1" customHeight="1" x14ac:dyDescent="0.25">
      <c r="A11" s="514"/>
      <c r="B11" s="202"/>
      <c r="C11" s="432" t="s">
        <v>184</v>
      </c>
      <c r="D11" s="432" t="s">
        <v>5</v>
      </c>
      <c r="E11" s="61" t="s">
        <v>6</v>
      </c>
      <c r="F11" s="70" t="s">
        <v>34</v>
      </c>
      <c r="G11" s="61" t="s">
        <v>10</v>
      </c>
      <c r="H11" s="95">
        <v>100</v>
      </c>
      <c r="I11" s="99">
        <v>100</v>
      </c>
      <c r="J11" s="83">
        <f t="shared" si="0"/>
        <v>100</v>
      </c>
      <c r="K11" s="433">
        <f t="shared" ref="K11" si="2">(J11+J12)/2</f>
        <v>100</v>
      </c>
      <c r="L11" s="456"/>
      <c r="M11" s="444"/>
      <c r="N11" s="42"/>
    </row>
    <row r="12" spans="1:16" ht="15" hidden="1" customHeight="1" x14ac:dyDescent="0.25">
      <c r="A12" s="514"/>
      <c r="B12" s="202"/>
      <c r="C12" s="432"/>
      <c r="D12" s="432"/>
      <c r="E12" s="61" t="s">
        <v>7</v>
      </c>
      <c r="F12" s="70" t="s">
        <v>12</v>
      </c>
      <c r="G12" s="61" t="s">
        <v>13</v>
      </c>
      <c r="H12" s="95">
        <v>1</v>
      </c>
      <c r="I12" s="99">
        <v>1</v>
      </c>
      <c r="J12" s="83">
        <f t="shared" si="0"/>
        <v>100</v>
      </c>
      <c r="K12" s="447"/>
      <c r="L12" s="458"/>
      <c r="M12" s="444"/>
      <c r="N12" s="42"/>
    </row>
    <row r="13" spans="1:16" ht="47.25" customHeight="1" x14ac:dyDescent="0.25">
      <c r="A13" s="514"/>
      <c r="B13" s="467" t="s">
        <v>73</v>
      </c>
      <c r="C13" s="432" t="s">
        <v>33</v>
      </c>
      <c r="D13" s="432" t="s">
        <v>5</v>
      </c>
      <c r="E13" s="61" t="s">
        <v>6</v>
      </c>
      <c r="F13" s="70" t="s">
        <v>34</v>
      </c>
      <c r="G13" s="61" t="s">
        <v>10</v>
      </c>
      <c r="H13" s="95">
        <v>100</v>
      </c>
      <c r="I13" s="99">
        <v>100</v>
      </c>
      <c r="J13" s="83">
        <f t="shared" si="0"/>
        <v>100</v>
      </c>
      <c r="K13" s="433">
        <f t="shared" ref="K13" si="3">(J13+J14)/2</f>
        <v>100</v>
      </c>
      <c r="L13" s="456"/>
      <c r="M13" s="444"/>
      <c r="N13" s="42"/>
    </row>
    <row r="14" spans="1:16" x14ac:dyDescent="0.25">
      <c r="A14" s="514"/>
      <c r="B14" s="468"/>
      <c r="C14" s="432"/>
      <c r="D14" s="432"/>
      <c r="E14" s="61" t="s">
        <v>7</v>
      </c>
      <c r="F14" s="70" t="s">
        <v>12</v>
      </c>
      <c r="G14" s="61" t="s">
        <v>13</v>
      </c>
      <c r="H14" s="95">
        <v>106</v>
      </c>
      <c r="I14" s="99">
        <v>106</v>
      </c>
      <c r="J14" s="83">
        <f t="shared" si="0"/>
        <v>100</v>
      </c>
      <c r="K14" s="447"/>
      <c r="L14" s="458"/>
      <c r="M14" s="444"/>
      <c r="N14" s="42"/>
    </row>
    <row r="15" spans="1:16" ht="44.25" customHeight="1" x14ac:dyDescent="0.25">
      <c r="A15" s="514"/>
      <c r="B15" s="464" t="s">
        <v>72</v>
      </c>
      <c r="C15" s="432" t="s">
        <v>90</v>
      </c>
      <c r="D15" s="432" t="s">
        <v>5</v>
      </c>
      <c r="E15" s="61" t="s">
        <v>6</v>
      </c>
      <c r="F15" s="70" t="s">
        <v>34</v>
      </c>
      <c r="G15" s="61" t="s">
        <v>10</v>
      </c>
      <c r="H15" s="95">
        <v>100</v>
      </c>
      <c r="I15" s="99">
        <v>100</v>
      </c>
      <c r="J15" s="83">
        <f t="shared" si="0"/>
        <v>100</v>
      </c>
      <c r="K15" s="433">
        <f t="shared" ref="K15" si="4">(J15+J16)/2</f>
        <v>100</v>
      </c>
      <c r="L15" s="433"/>
      <c r="M15" s="444"/>
      <c r="N15" s="42"/>
    </row>
    <row r="16" spans="1:16" x14ac:dyDescent="0.25">
      <c r="A16" s="514"/>
      <c r="B16" s="466"/>
      <c r="C16" s="432"/>
      <c r="D16" s="432"/>
      <c r="E16" s="61" t="s">
        <v>7</v>
      </c>
      <c r="F16" s="70" t="s">
        <v>12</v>
      </c>
      <c r="G16" s="61" t="s">
        <v>13</v>
      </c>
      <c r="H16" s="95">
        <v>6</v>
      </c>
      <c r="I16" s="99">
        <v>6</v>
      </c>
      <c r="J16" s="83">
        <f t="shared" si="0"/>
        <v>100</v>
      </c>
      <c r="K16" s="447"/>
      <c r="L16" s="435"/>
      <c r="M16" s="444"/>
      <c r="N16" s="42"/>
    </row>
    <row r="17" spans="1:14" ht="51" customHeight="1" x14ac:dyDescent="0.25">
      <c r="A17" s="514"/>
      <c r="B17" s="203"/>
      <c r="C17" s="432" t="s">
        <v>251</v>
      </c>
      <c r="D17" s="432" t="s">
        <v>5</v>
      </c>
      <c r="E17" s="340" t="s">
        <v>6</v>
      </c>
      <c r="F17" s="374" t="s">
        <v>34</v>
      </c>
      <c r="G17" s="374" t="s">
        <v>10</v>
      </c>
      <c r="H17" s="350">
        <v>100</v>
      </c>
      <c r="I17" s="96">
        <v>100</v>
      </c>
      <c r="J17" s="347">
        <f t="shared" si="0"/>
        <v>100</v>
      </c>
      <c r="K17" s="433">
        <f>(J17+J18)/2</f>
        <v>100</v>
      </c>
      <c r="L17" s="433"/>
      <c r="M17" s="444"/>
      <c r="N17" s="42"/>
    </row>
    <row r="18" spans="1:14" ht="23.25" customHeight="1" x14ac:dyDescent="0.25">
      <c r="A18" s="514"/>
      <c r="B18" s="203"/>
      <c r="C18" s="432"/>
      <c r="D18" s="432"/>
      <c r="E18" s="340" t="s">
        <v>7</v>
      </c>
      <c r="F18" s="374" t="s">
        <v>12</v>
      </c>
      <c r="G18" s="374" t="s">
        <v>13</v>
      </c>
      <c r="H18" s="350">
        <v>1</v>
      </c>
      <c r="I18" s="350">
        <v>1</v>
      </c>
      <c r="J18" s="347">
        <f t="shared" si="0"/>
        <v>100</v>
      </c>
      <c r="K18" s="439"/>
      <c r="L18" s="435"/>
      <c r="M18" s="444"/>
      <c r="N18" s="42"/>
    </row>
    <row r="19" spans="1:14" ht="42" customHeight="1" x14ac:dyDescent="0.25">
      <c r="A19" s="514"/>
      <c r="B19" s="464" t="s">
        <v>74</v>
      </c>
      <c r="C19" s="509" t="s">
        <v>122</v>
      </c>
      <c r="D19" s="432" t="s">
        <v>5</v>
      </c>
      <c r="E19" s="61" t="s">
        <v>6</v>
      </c>
      <c r="F19" s="200" t="s">
        <v>104</v>
      </c>
      <c r="G19" s="61" t="s">
        <v>10</v>
      </c>
      <c r="H19" s="77">
        <v>100</v>
      </c>
      <c r="I19" s="80">
        <v>100</v>
      </c>
      <c r="J19" s="83">
        <f t="shared" si="0"/>
        <v>100</v>
      </c>
      <c r="K19" s="433">
        <f t="shared" ref="K19" si="5">(J19+J20)/2</f>
        <v>100</v>
      </c>
      <c r="L19" s="69"/>
      <c r="M19" s="444"/>
      <c r="N19" s="42"/>
    </row>
    <row r="20" spans="1:14" x14ac:dyDescent="0.25">
      <c r="A20" s="514"/>
      <c r="B20" s="466"/>
      <c r="C20" s="509"/>
      <c r="D20" s="432"/>
      <c r="E20" s="61" t="s">
        <v>7</v>
      </c>
      <c r="F20" s="205" t="s">
        <v>12</v>
      </c>
      <c r="G20" s="61" t="s">
        <v>13</v>
      </c>
      <c r="H20" s="77">
        <v>16</v>
      </c>
      <c r="I20" s="80">
        <v>16</v>
      </c>
      <c r="J20" s="83">
        <f t="shared" si="0"/>
        <v>100</v>
      </c>
      <c r="K20" s="447"/>
      <c r="L20" s="69"/>
      <c r="M20" s="444"/>
      <c r="N20" s="42"/>
    </row>
    <row r="21" spans="1:14" ht="33.75" customHeight="1" x14ac:dyDescent="0.25">
      <c r="A21" s="514"/>
      <c r="B21" s="464" t="s">
        <v>83</v>
      </c>
      <c r="C21" s="432" t="s">
        <v>36</v>
      </c>
      <c r="D21" s="432" t="s">
        <v>5</v>
      </c>
      <c r="E21" s="61" t="s">
        <v>6</v>
      </c>
      <c r="F21" s="70" t="s">
        <v>37</v>
      </c>
      <c r="G21" s="61" t="s">
        <v>10</v>
      </c>
      <c r="H21" s="82">
        <v>100</v>
      </c>
      <c r="I21" s="84">
        <v>100</v>
      </c>
      <c r="J21" s="83">
        <f t="shared" si="0"/>
        <v>100</v>
      </c>
      <c r="K21" s="433">
        <f>(J21+J22)/2</f>
        <v>100</v>
      </c>
      <c r="L21" s="456"/>
      <c r="M21" s="444"/>
      <c r="N21" s="42"/>
    </row>
    <row r="22" spans="1:14" x14ac:dyDescent="0.25">
      <c r="A22" s="514"/>
      <c r="B22" s="466"/>
      <c r="C22" s="432"/>
      <c r="D22" s="432"/>
      <c r="E22" s="61" t="s">
        <v>7</v>
      </c>
      <c r="F22" s="70" t="s">
        <v>12</v>
      </c>
      <c r="G22" s="61" t="s">
        <v>13</v>
      </c>
      <c r="H22" s="82">
        <v>19</v>
      </c>
      <c r="I22" s="84">
        <v>19</v>
      </c>
      <c r="J22" s="83">
        <f t="shared" si="0"/>
        <v>100</v>
      </c>
      <c r="K22" s="447"/>
      <c r="L22" s="458"/>
      <c r="M22" s="444"/>
      <c r="N22" s="42"/>
    </row>
    <row r="23" spans="1:14" ht="24" x14ac:dyDescent="0.25">
      <c r="A23" s="514"/>
      <c r="B23" s="515" t="s">
        <v>103</v>
      </c>
      <c r="C23" s="446" t="s">
        <v>82</v>
      </c>
      <c r="D23" s="446" t="s">
        <v>75</v>
      </c>
      <c r="E23" s="61" t="s">
        <v>6</v>
      </c>
      <c r="F23" s="70" t="s">
        <v>78</v>
      </c>
      <c r="G23" s="61" t="s">
        <v>10</v>
      </c>
      <c r="H23" s="94">
        <v>100</v>
      </c>
      <c r="I23" s="105">
        <v>100</v>
      </c>
      <c r="J23" s="83">
        <f t="shared" si="0"/>
        <v>100</v>
      </c>
      <c r="K23" s="433">
        <f>(J23+J24)/2</f>
        <v>100</v>
      </c>
      <c r="L23" s="69"/>
      <c r="M23" s="444"/>
      <c r="N23" s="42"/>
    </row>
    <row r="24" spans="1:14" ht="32.25" customHeight="1" x14ac:dyDescent="0.25">
      <c r="A24" s="514"/>
      <c r="B24" s="516"/>
      <c r="C24" s="439"/>
      <c r="D24" s="439"/>
      <c r="E24" s="61" t="s">
        <v>7</v>
      </c>
      <c r="F24" s="70" t="s">
        <v>84</v>
      </c>
      <c r="G24" s="61" t="s">
        <v>13</v>
      </c>
      <c r="H24" s="95">
        <v>26</v>
      </c>
      <c r="I24" s="99">
        <v>26</v>
      </c>
      <c r="J24" s="83">
        <f t="shared" si="0"/>
        <v>100</v>
      </c>
      <c r="K24" s="447"/>
      <c r="L24" s="69"/>
      <c r="M24" s="444"/>
      <c r="N24" s="42"/>
    </row>
    <row r="25" spans="1:14" ht="24" x14ac:dyDescent="0.25">
      <c r="A25" s="514"/>
      <c r="B25" s="517"/>
      <c r="C25" s="446" t="s">
        <v>39</v>
      </c>
      <c r="D25" s="446" t="s">
        <v>5</v>
      </c>
      <c r="E25" s="61" t="s">
        <v>6</v>
      </c>
      <c r="F25" s="200" t="s">
        <v>40</v>
      </c>
      <c r="G25" s="61" t="s">
        <v>10</v>
      </c>
      <c r="H25" s="94">
        <v>100</v>
      </c>
      <c r="I25" s="105">
        <v>100</v>
      </c>
      <c r="J25" s="83">
        <f t="shared" si="0"/>
        <v>100</v>
      </c>
      <c r="K25" s="436">
        <f>((((J27+J26)/2)+J25)/2)</f>
        <v>100</v>
      </c>
      <c r="L25" s="69"/>
      <c r="M25" s="444"/>
      <c r="N25" s="42"/>
    </row>
    <row r="26" spans="1:14" x14ac:dyDescent="0.25">
      <c r="A26" s="514"/>
      <c r="B26" s="204"/>
      <c r="C26" s="447"/>
      <c r="D26" s="447"/>
      <c r="E26" s="61" t="s">
        <v>7</v>
      </c>
      <c r="F26" s="200" t="s">
        <v>12</v>
      </c>
      <c r="G26" s="61" t="s">
        <v>13</v>
      </c>
      <c r="H26" s="95">
        <v>165</v>
      </c>
      <c r="I26" s="99">
        <v>165</v>
      </c>
      <c r="J26" s="83">
        <f t="shared" si="0"/>
        <v>100</v>
      </c>
      <c r="K26" s="438"/>
      <c r="L26" s="69"/>
      <c r="M26" s="444"/>
      <c r="N26" s="42"/>
    </row>
    <row r="27" spans="1:14" x14ac:dyDescent="0.25">
      <c r="A27" s="514"/>
      <c r="B27" s="204"/>
      <c r="C27" s="439"/>
      <c r="D27" s="439"/>
      <c r="E27" s="61" t="s">
        <v>7</v>
      </c>
      <c r="F27" s="200" t="s">
        <v>105</v>
      </c>
      <c r="G27" s="61" t="s">
        <v>42</v>
      </c>
      <c r="H27" s="95">
        <v>1293</v>
      </c>
      <c r="I27" s="99">
        <v>1293</v>
      </c>
      <c r="J27" s="83">
        <f t="shared" si="0"/>
        <v>100</v>
      </c>
      <c r="K27" s="437"/>
      <c r="L27" s="69"/>
      <c r="M27" s="444"/>
      <c r="N27" s="42"/>
    </row>
    <row r="28" spans="1:14" ht="24" x14ac:dyDescent="0.25">
      <c r="A28" s="514"/>
      <c r="B28" s="204"/>
      <c r="C28" s="446" t="s">
        <v>168</v>
      </c>
      <c r="D28" s="446" t="s">
        <v>5</v>
      </c>
      <c r="E28" s="61" t="s">
        <v>6</v>
      </c>
      <c r="F28" s="200" t="s">
        <v>40</v>
      </c>
      <c r="G28" s="61" t="s">
        <v>10</v>
      </c>
      <c r="H28" s="94">
        <v>100</v>
      </c>
      <c r="I28" s="105">
        <v>100</v>
      </c>
      <c r="J28" s="83">
        <f t="shared" si="0"/>
        <v>100</v>
      </c>
      <c r="K28" s="436">
        <f>((((J30+J29)/2)+J28)/2)</f>
        <v>100</v>
      </c>
      <c r="L28" s="69"/>
      <c r="M28" s="444"/>
      <c r="N28" s="42"/>
    </row>
    <row r="29" spans="1:14" ht="30.75" customHeight="1" x14ac:dyDescent="0.25">
      <c r="A29" s="514"/>
      <c r="B29" s="509" t="s">
        <v>91</v>
      </c>
      <c r="C29" s="447"/>
      <c r="D29" s="447"/>
      <c r="E29" s="61" t="s">
        <v>7</v>
      </c>
      <c r="F29" s="200" t="s">
        <v>12</v>
      </c>
      <c r="G29" s="61" t="s">
        <v>13</v>
      </c>
      <c r="H29" s="95">
        <v>19</v>
      </c>
      <c r="I29" s="99">
        <v>19</v>
      </c>
      <c r="J29" s="83">
        <f t="shared" si="0"/>
        <v>100</v>
      </c>
      <c r="K29" s="438"/>
      <c r="L29" s="69" t="s">
        <v>159</v>
      </c>
      <c r="M29" s="444"/>
      <c r="N29" s="42"/>
    </row>
    <row r="30" spans="1:14" x14ac:dyDescent="0.25">
      <c r="A30" s="514"/>
      <c r="B30" s="509"/>
      <c r="C30" s="439"/>
      <c r="D30" s="439"/>
      <c r="E30" s="61" t="s">
        <v>7</v>
      </c>
      <c r="F30" s="200" t="s">
        <v>105</v>
      </c>
      <c r="G30" s="61" t="s">
        <v>42</v>
      </c>
      <c r="H30" s="95">
        <v>760</v>
      </c>
      <c r="I30" s="99">
        <v>760</v>
      </c>
      <c r="J30" s="83">
        <f t="shared" si="0"/>
        <v>100</v>
      </c>
      <c r="K30" s="437"/>
      <c r="L30" s="69"/>
      <c r="M30" s="444"/>
      <c r="N30" s="42"/>
    </row>
    <row r="31" spans="1:14" ht="30.75" customHeight="1" x14ac:dyDescent="0.25">
      <c r="A31" s="514"/>
      <c r="B31" s="515" t="s">
        <v>107</v>
      </c>
      <c r="C31" s="509" t="s">
        <v>123</v>
      </c>
      <c r="D31" s="509" t="s">
        <v>5</v>
      </c>
      <c r="E31" s="61" t="s">
        <v>6</v>
      </c>
      <c r="F31" s="70" t="s">
        <v>78</v>
      </c>
      <c r="G31" s="61" t="s">
        <v>10</v>
      </c>
      <c r="H31" s="87">
        <v>100</v>
      </c>
      <c r="I31" s="84">
        <v>100</v>
      </c>
      <c r="J31" s="83">
        <f t="shared" si="0"/>
        <v>100</v>
      </c>
      <c r="K31" s="433">
        <f t="shared" ref="K31" si="6">(J31+J32)/2</f>
        <v>100</v>
      </c>
      <c r="L31" s="69"/>
      <c r="M31" s="444"/>
      <c r="N31" s="42"/>
    </row>
    <row r="32" spans="1:14" x14ac:dyDescent="0.25">
      <c r="A32" s="514"/>
      <c r="B32" s="516"/>
      <c r="C32" s="509"/>
      <c r="D32" s="509"/>
      <c r="E32" s="61" t="s">
        <v>7</v>
      </c>
      <c r="F32" s="205" t="s">
        <v>92</v>
      </c>
      <c r="G32" s="61" t="s">
        <v>13</v>
      </c>
      <c r="H32" s="87">
        <v>10</v>
      </c>
      <c r="I32" s="84">
        <v>10</v>
      </c>
      <c r="J32" s="83">
        <f t="shared" si="0"/>
        <v>100</v>
      </c>
      <c r="K32" s="447"/>
      <c r="L32" s="69"/>
      <c r="M32" s="444"/>
      <c r="N32" s="337"/>
    </row>
    <row r="33" spans="1:14" ht="24" x14ac:dyDescent="0.25">
      <c r="A33" s="514"/>
      <c r="B33" s="517"/>
      <c r="C33" s="446" t="s">
        <v>106</v>
      </c>
      <c r="D33" s="446" t="s">
        <v>5</v>
      </c>
      <c r="E33" s="61" t="s">
        <v>6</v>
      </c>
      <c r="F33" s="200" t="s">
        <v>104</v>
      </c>
      <c r="G33" s="61" t="s">
        <v>10</v>
      </c>
      <c r="H33" s="81">
        <v>100</v>
      </c>
      <c r="I33" s="57">
        <v>100</v>
      </c>
      <c r="J33" s="83">
        <f t="shared" si="0"/>
        <v>100</v>
      </c>
      <c r="K33" s="436">
        <f>((((J35+J34)/2)+J33)/2)</f>
        <v>100</v>
      </c>
      <c r="L33" s="69"/>
      <c r="M33" s="444"/>
      <c r="N33" s="337"/>
    </row>
    <row r="34" spans="1:14" ht="31.5" customHeight="1" x14ac:dyDescent="0.25">
      <c r="A34" s="514"/>
      <c r="B34" s="515" t="s">
        <v>76</v>
      </c>
      <c r="C34" s="447"/>
      <c r="D34" s="447"/>
      <c r="E34" s="61" t="s">
        <v>7</v>
      </c>
      <c r="F34" s="200" t="s">
        <v>12</v>
      </c>
      <c r="G34" s="61" t="s">
        <v>13</v>
      </c>
      <c r="H34" s="81">
        <v>20</v>
      </c>
      <c r="I34" s="57">
        <v>20</v>
      </c>
      <c r="J34" s="83">
        <f t="shared" si="0"/>
        <v>100</v>
      </c>
      <c r="K34" s="438"/>
      <c r="L34" s="69"/>
      <c r="M34" s="444"/>
      <c r="N34" s="520"/>
    </row>
    <row r="35" spans="1:14" x14ac:dyDescent="0.25">
      <c r="A35" s="514"/>
      <c r="B35" s="516"/>
      <c r="C35" s="439"/>
      <c r="D35" s="439"/>
      <c r="E35" s="61" t="s">
        <v>7</v>
      </c>
      <c r="F35" s="200" t="s">
        <v>14</v>
      </c>
      <c r="G35" s="25" t="s">
        <v>185</v>
      </c>
      <c r="H35" s="81">
        <v>3360</v>
      </c>
      <c r="I35" s="57">
        <v>3360</v>
      </c>
      <c r="J35" s="83">
        <f t="shared" si="0"/>
        <v>100</v>
      </c>
      <c r="K35" s="437"/>
      <c r="L35" s="69"/>
      <c r="M35" s="444"/>
      <c r="N35" s="520"/>
    </row>
    <row r="36" spans="1:14" ht="24" x14ac:dyDescent="0.25">
      <c r="A36" s="514"/>
      <c r="B36" s="517"/>
      <c r="C36" s="446" t="s">
        <v>77</v>
      </c>
      <c r="D36" s="446" t="s">
        <v>75</v>
      </c>
      <c r="E36" s="61" t="s">
        <v>6</v>
      </c>
      <c r="F36" s="200" t="s">
        <v>104</v>
      </c>
      <c r="G36" s="61" t="s">
        <v>10</v>
      </c>
      <c r="H36" s="87">
        <v>100</v>
      </c>
      <c r="I36" s="84">
        <v>100</v>
      </c>
      <c r="J36" s="83">
        <f t="shared" si="0"/>
        <v>100</v>
      </c>
      <c r="K36" s="436">
        <f>((((J38+J37)/2)+J36)/2)</f>
        <v>100</v>
      </c>
      <c r="L36" s="69"/>
      <c r="M36" s="444"/>
      <c r="N36" s="520"/>
    </row>
    <row r="37" spans="1:14" x14ac:dyDescent="0.25">
      <c r="A37" s="514"/>
      <c r="C37" s="447"/>
      <c r="D37" s="447"/>
      <c r="E37" s="61" t="s">
        <v>7</v>
      </c>
      <c r="F37" s="200" t="s">
        <v>108</v>
      </c>
      <c r="G37" s="61" t="s">
        <v>89</v>
      </c>
      <c r="H37" s="87">
        <v>1</v>
      </c>
      <c r="I37" s="84">
        <v>1</v>
      </c>
      <c r="J37" s="83">
        <f t="shared" si="0"/>
        <v>100</v>
      </c>
      <c r="K37" s="438"/>
      <c r="L37" s="73"/>
      <c r="M37" s="444"/>
      <c r="N37" s="520"/>
    </row>
    <row r="38" spans="1:14" x14ac:dyDescent="0.25">
      <c r="A38" s="514"/>
      <c r="C38" s="439"/>
      <c r="D38" s="439"/>
      <c r="E38" s="61" t="s">
        <v>7</v>
      </c>
      <c r="F38" s="200" t="s">
        <v>109</v>
      </c>
      <c r="G38" s="61" t="s">
        <v>89</v>
      </c>
      <c r="H38" s="87">
        <v>6</v>
      </c>
      <c r="I38" s="84">
        <v>6</v>
      </c>
      <c r="J38" s="83">
        <f t="shared" si="0"/>
        <v>100</v>
      </c>
      <c r="K38" s="437"/>
      <c r="L38" s="73"/>
      <c r="M38" s="445"/>
      <c r="N38" s="521"/>
    </row>
  </sheetData>
  <autoFilter ref="A6:N36"/>
  <mergeCells count="65">
    <mergeCell ref="B29:B30"/>
    <mergeCell ref="C31:C32"/>
    <mergeCell ref="D31:D32"/>
    <mergeCell ref="K31:K32"/>
    <mergeCell ref="B34:B36"/>
    <mergeCell ref="C36:C38"/>
    <mergeCell ref="D36:D38"/>
    <mergeCell ref="K36:K38"/>
    <mergeCell ref="B31:B33"/>
    <mergeCell ref="C33:C35"/>
    <mergeCell ref="D33:D35"/>
    <mergeCell ref="K33:K35"/>
    <mergeCell ref="L17:L18"/>
    <mergeCell ref="L21:L22"/>
    <mergeCell ref="C28:C30"/>
    <mergeCell ref="D28:D30"/>
    <mergeCell ref="K28:K30"/>
    <mergeCell ref="C21:C22"/>
    <mergeCell ref="D21:D22"/>
    <mergeCell ref="D25:D27"/>
    <mergeCell ref="K23:K24"/>
    <mergeCell ref="K21:K22"/>
    <mergeCell ref="K25:K27"/>
    <mergeCell ref="D13:D14"/>
    <mergeCell ref="D15:D16"/>
    <mergeCell ref="C17:C18"/>
    <mergeCell ref="D17:D18"/>
    <mergeCell ref="C9:C10"/>
    <mergeCell ref="I2:N2"/>
    <mergeCell ref="I3:N3"/>
    <mergeCell ref="C5:I5"/>
    <mergeCell ref="C7:C8"/>
    <mergeCell ref="D7:D8"/>
    <mergeCell ref="K7:K8"/>
    <mergeCell ref="M7:M38"/>
    <mergeCell ref="N34:N38"/>
    <mergeCell ref="C25:C27"/>
    <mergeCell ref="C11:C12"/>
    <mergeCell ref="C13:C14"/>
    <mergeCell ref="C15:C16"/>
    <mergeCell ref="D9:D10"/>
    <mergeCell ref="C19:C20"/>
    <mergeCell ref="D19:D20"/>
    <mergeCell ref="C23:C24"/>
    <mergeCell ref="L11:L12"/>
    <mergeCell ref="L13:L14"/>
    <mergeCell ref="L15:L16"/>
    <mergeCell ref="L7:L8"/>
    <mergeCell ref="L9:L10"/>
    <mergeCell ref="A7:A38"/>
    <mergeCell ref="K11:K12"/>
    <mergeCell ref="K13:K14"/>
    <mergeCell ref="K15:K16"/>
    <mergeCell ref="K19:K20"/>
    <mergeCell ref="K9:K10"/>
    <mergeCell ref="K17:K18"/>
    <mergeCell ref="B23:B25"/>
    <mergeCell ref="B7:B8"/>
    <mergeCell ref="B13:B14"/>
    <mergeCell ref="B15:B16"/>
    <mergeCell ref="B19:B20"/>
    <mergeCell ref="B21:B22"/>
    <mergeCell ref="B9:B10"/>
    <mergeCell ref="D23:D24"/>
    <mergeCell ref="D11:D12"/>
  </mergeCells>
  <pageMargins left="0.11811023622047245" right="0.11811023622047245" top="0.19685039370078741" bottom="0.15748031496062992" header="0.11811023622047245" footer="0.11811023622047245"/>
  <pageSetup paperSize="9" scale="5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40"/>
  <sheetViews>
    <sheetView view="pageBreakPreview" topLeftCell="A16" zoomScale="90" zoomScaleNormal="70" zoomScaleSheetLayoutView="90" workbookViewId="0">
      <pane xSplit="3" topLeftCell="D1" activePane="topRight" state="frozen"/>
      <selection activeCell="E14" sqref="E14"/>
      <selection pane="topRight" activeCell="D34" sqref="D34:D36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7109375" style="1" customWidth="1"/>
    <col min="10" max="14" width="15.85546875" style="1"/>
    <col min="15" max="16" width="15.85546875" style="3"/>
    <col min="17" max="16384" width="15.85546875" style="1"/>
  </cols>
  <sheetData>
    <row r="1" spans="1:16" s="53" customFormat="1" x14ac:dyDescent="0.25">
      <c r="A1" s="391"/>
      <c r="B1" s="391"/>
      <c r="C1" s="391"/>
      <c r="D1" s="391"/>
      <c r="E1" s="391"/>
      <c r="F1" s="391"/>
      <c r="G1" s="391"/>
      <c r="H1" s="391"/>
      <c r="I1" s="391" t="s">
        <v>201</v>
      </c>
      <c r="J1" s="391"/>
      <c r="K1" s="391"/>
      <c r="L1" s="391"/>
      <c r="M1" s="391"/>
      <c r="N1" s="391"/>
      <c r="O1" s="3"/>
      <c r="P1" s="3"/>
    </row>
    <row r="2" spans="1:16" s="53" customFormat="1" ht="15" customHeight="1" x14ac:dyDescent="0.25">
      <c r="A2" s="391"/>
      <c r="B2" s="391"/>
      <c r="C2" s="391"/>
      <c r="D2" s="391"/>
      <c r="E2" s="391"/>
      <c r="F2" s="391"/>
      <c r="G2" s="391"/>
      <c r="H2" s="391"/>
      <c r="I2" s="450" t="s">
        <v>58</v>
      </c>
      <c r="J2" s="450"/>
      <c r="K2" s="450"/>
      <c r="L2" s="450"/>
      <c r="M2" s="450"/>
      <c r="N2" s="450"/>
      <c r="O2" s="3"/>
      <c r="P2" s="3"/>
    </row>
    <row r="3" spans="1:16" s="53" customFormat="1" ht="15" customHeight="1" x14ac:dyDescent="0.25">
      <c r="A3" s="391"/>
      <c r="B3" s="391"/>
      <c r="C3" s="391"/>
      <c r="D3" s="391"/>
      <c r="E3" s="391"/>
      <c r="F3" s="391"/>
      <c r="G3" s="391"/>
      <c r="H3" s="391"/>
      <c r="I3" s="450" t="s">
        <v>238</v>
      </c>
      <c r="J3" s="450"/>
      <c r="K3" s="450"/>
      <c r="L3" s="450"/>
      <c r="M3" s="450"/>
      <c r="N3" s="450"/>
      <c r="O3" s="3"/>
      <c r="P3" s="3"/>
    </row>
    <row r="4" spans="1:16" s="53" customFormat="1" ht="18.75" customHeight="1" x14ac:dyDescent="0.25">
      <c r="A4" s="391"/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"/>
      <c r="P4" s="3"/>
    </row>
    <row r="5" spans="1:16" s="53" customFormat="1" ht="18.75" customHeight="1" x14ac:dyDescent="0.3">
      <c r="A5" s="391"/>
      <c r="B5" s="391"/>
      <c r="C5" s="442" t="s">
        <v>8</v>
      </c>
      <c r="D5" s="442"/>
      <c r="E5" s="442"/>
      <c r="F5" s="442"/>
      <c r="G5" s="442"/>
      <c r="H5" s="442"/>
      <c r="I5" s="442"/>
      <c r="J5" s="391"/>
      <c r="K5" s="391"/>
      <c r="L5" s="391"/>
      <c r="M5" s="391"/>
      <c r="N5" s="391"/>
      <c r="O5" s="3"/>
      <c r="P5" s="3"/>
    </row>
    <row r="6" spans="1:16" ht="96" x14ac:dyDescent="0.25">
      <c r="A6" s="335" t="s">
        <v>127</v>
      </c>
      <c r="B6" s="335" t="s">
        <v>152</v>
      </c>
      <c r="C6" s="332" t="s">
        <v>128</v>
      </c>
      <c r="D6" s="333" t="s">
        <v>0</v>
      </c>
      <c r="E6" s="332" t="s">
        <v>129</v>
      </c>
      <c r="F6" s="333" t="s">
        <v>1</v>
      </c>
      <c r="G6" s="333" t="s">
        <v>2</v>
      </c>
      <c r="H6" s="333" t="s">
        <v>3</v>
      </c>
      <c r="I6" s="333" t="s">
        <v>4</v>
      </c>
      <c r="J6" s="374" t="s">
        <v>24</v>
      </c>
      <c r="K6" s="374" t="s">
        <v>25</v>
      </c>
      <c r="L6" s="374" t="s">
        <v>130</v>
      </c>
      <c r="M6" s="374" t="s">
        <v>131</v>
      </c>
      <c r="N6" s="333" t="s">
        <v>26</v>
      </c>
    </row>
    <row r="7" spans="1:16" ht="72" x14ac:dyDescent="0.25">
      <c r="A7" s="522" t="s">
        <v>46</v>
      </c>
      <c r="B7" s="464" t="s">
        <v>59</v>
      </c>
      <c r="C7" s="432" t="s">
        <v>60</v>
      </c>
      <c r="D7" s="432" t="s">
        <v>5</v>
      </c>
      <c r="E7" s="280" t="s">
        <v>6</v>
      </c>
      <c r="F7" s="341" t="s">
        <v>9</v>
      </c>
      <c r="G7" s="283" t="s">
        <v>10</v>
      </c>
      <c r="H7" s="209">
        <v>100</v>
      </c>
      <c r="I7" s="209">
        <v>100</v>
      </c>
      <c r="J7" s="16">
        <f t="shared" ref="J7:J39" si="0">I7/H7*100</f>
        <v>100</v>
      </c>
      <c r="K7" s="433">
        <f>((((J9+J8)/2)+J7)/2)</f>
        <v>100</v>
      </c>
      <c r="L7" s="389"/>
      <c r="M7" s="443" t="s">
        <v>153</v>
      </c>
      <c r="N7" s="375">
        <f>(K7+K10+K13+K16+K19+K21+K23+K25+K27+K29+K31+K34+K37)/13</f>
        <v>100.28490028490029</v>
      </c>
    </row>
    <row r="8" spans="1:16" x14ac:dyDescent="0.25">
      <c r="A8" s="523"/>
      <c r="B8" s="465"/>
      <c r="C8" s="432"/>
      <c r="D8" s="432"/>
      <c r="E8" s="280" t="s">
        <v>7</v>
      </c>
      <c r="F8" s="341" t="s">
        <v>12</v>
      </c>
      <c r="G8" s="283" t="s">
        <v>13</v>
      </c>
      <c r="H8" s="209">
        <v>1</v>
      </c>
      <c r="I8" s="209">
        <v>1</v>
      </c>
      <c r="J8" s="16">
        <f t="shared" si="0"/>
        <v>100</v>
      </c>
      <c r="K8" s="434"/>
      <c r="L8" s="389"/>
      <c r="M8" s="444"/>
      <c r="N8" s="337"/>
    </row>
    <row r="9" spans="1:16" ht="24" customHeight="1" x14ac:dyDescent="0.25">
      <c r="A9" s="523"/>
      <c r="B9" s="466"/>
      <c r="C9" s="432"/>
      <c r="D9" s="432"/>
      <c r="E9" s="280" t="s">
        <v>7</v>
      </c>
      <c r="F9" s="341" t="s">
        <v>14</v>
      </c>
      <c r="G9" s="283" t="s">
        <v>21</v>
      </c>
      <c r="H9" s="209">
        <v>78</v>
      </c>
      <c r="I9" s="209">
        <v>78</v>
      </c>
      <c r="J9" s="16">
        <f t="shared" si="0"/>
        <v>100</v>
      </c>
      <c r="K9" s="435"/>
      <c r="L9" s="389"/>
      <c r="M9" s="444"/>
      <c r="N9" s="447" t="s">
        <v>160</v>
      </c>
    </row>
    <row r="10" spans="1:16" ht="72" x14ac:dyDescent="0.25">
      <c r="A10" s="523"/>
      <c r="B10" s="464" t="s">
        <v>62</v>
      </c>
      <c r="C10" s="432" t="s">
        <v>61</v>
      </c>
      <c r="D10" s="432" t="s">
        <v>5</v>
      </c>
      <c r="E10" s="280" t="s">
        <v>6</v>
      </c>
      <c r="F10" s="341" t="s">
        <v>9</v>
      </c>
      <c r="G10" s="283" t="s">
        <v>10</v>
      </c>
      <c r="H10" s="209">
        <v>100</v>
      </c>
      <c r="I10" s="209">
        <v>100</v>
      </c>
      <c r="J10" s="16">
        <f t="shared" si="0"/>
        <v>100</v>
      </c>
      <c r="K10" s="433">
        <f>((((J12+J11)/2)+J10)/2)</f>
        <v>100</v>
      </c>
      <c r="L10" s="389"/>
      <c r="M10" s="444"/>
      <c r="N10" s="447"/>
    </row>
    <row r="11" spans="1:16" x14ac:dyDescent="0.25">
      <c r="A11" s="523"/>
      <c r="B11" s="465"/>
      <c r="C11" s="432"/>
      <c r="D11" s="432"/>
      <c r="E11" s="280" t="s">
        <v>7</v>
      </c>
      <c r="F11" s="341" t="s">
        <v>12</v>
      </c>
      <c r="G11" s="283" t="s">
        <v>13</v>
      </c>
      <c r="H11" s="209">
        <v>11</v>
      </c>
      <c r="I11" s="209">
        <v>11</v>
      </c>
      <c r="J11" s="16">
        <f t="shared" si="0"/>
        <v>100</v>
      </c>
      <c r="K11" s="434"/>
      <c r="L11" s="389"/>
      <c r="M11" s="444"/>
      <c r="N11" s="520"/>
    </row>
    <row r="12" spans="1:16" x14ac:dyDescent="0.25">
      <c r="A12" s="523"/>
      <c r="B12" s="466"/>
      <c r="C12" s="432"/>
      <c r="D12" s="432"/>
      <c r="E12" s="280" t="s">
        <v>7</v>
      </c>
      <c r="F12" s="341" t="s">
        <v>14</v>
      </c>
      <c r="G12" s="283" t="s">
        <v>21</v>
      </c>
      <c r="H12" s="209">
        <v>1367</v>
      </c>
      <c r="I12" s="209">
        <v>1367</v>
      </c>
      <c r="J12" s="16">
        <f t="shared" si="0"/>
        <v>100</v>
      </c>
      <c r="K12" s="435"/>
      <c r="L12" s="389"/>
      <c r="M12" s="444"/>
      <c r="N12" s="520"/>
    </row>
    <row r="13" spans="1:16" ht="36" customHeight="1" x14ac:dyDescent="0.25">
      <c r="A13" s="523"/>
      <c r="B13" s="509" t="s">
        <v>65</v>
      </c>
      <c r="C13" s="446" t="s">
        <v>63</v>
      </c>
      <c r="D13" s="432" t="s">
        <v>5</v>
      </c>
      <c r="E13" s="280" t="s">
        <v>6</v>
      </c>
      <c r="F13" s="341" t="s">
        <v>32</v>
      </c>
      <c r="G13" s="283" t="s">
        <v>10</v>
      </c>
      <c r="H13" s="209">
        <v>100</v>
      </c>
      <c r="I13" s="209">
        <v>100</v>
      </c>
      <c r="J13" s="16">
        <f t="shared" si="0"/>
        <v>100</v>
      </c>
      <c r="K13" s="433">
        <f>((((J15+J14)/2)+J13)/2)</f>
        <v>100</v>
      </c>
      <c r="L13" s="389"/>
      <c r="M13" s="444"/>
      <c r="N13" s="520"/>
    </row>
    <row r="14" spans="1:16" x14ac:dyDescent="0.25">
      <c r="A14" s="523"/>
      <c r="B14" s="509"/>
      <c r="C14" s="447"/>
      <c r="D14" s="432"/>
      <c r="E14" s="280" t="s">
        <v>7</v>
      </c>
      <c r="F14" s="341" t="s">
        <v>12</v>
      </c>
      <c r="G14" s="283" t="s">
        <v>13</v>
      </c>
      <c r="H14" s="209">
        <v>1</v>
      </c>
      <c r="I14" s="209">
        <v>1</v>
      </c>
      <c r="J14" s="16">
        <f t="shared" si="0"/>
        <v>100</v>
      </c>
      <c r="K14" s="434"/>
      <c r="L14" s="389"/>
      <c r="M14" s="444"/>
      <c r="N14" s="520"/>
    </row>
    <row r="15" spans="1:16" x14ac:dyDescent="0.25">
      <c r="A15" s="523"/>
      <c r="B15" s="509"/>
      <c r="C15" s="439"/>
      <c r="D15" s="432"/>
      <c r="E15" s="280" t="s">
        <v>7</v>
      </c>
      <c r="F15" s="341" t="s">
        <v>14</v>
      </c>
      <c r="G15" s="283" t="s">
        <v>21</v>
      </c>
      <c r="H15" s="209">
        <v>78</v>
      </c>
      <c r="I15" s="209">
        <v>78</v>
      </c>
      <c r="J15" s="16">
        <f t="shared" si="0"/>
        <v>100</v>
      </c>
      <c r="K15" s="435"/>
      <c r="L15" s="389"/>
      <c r="M15" s="444"/>
      <c r="N15" s="520"/>
    </row>
    <row r="16" spans="1:16" ht="36" customHeight="1" x14ac:dyDescent="0.25">
      <c r="A16" s="523"/>
      <c r="B16" s="509" t="s">
        <v>66</v>
      </c>
      <c r="C16" s="432" t="s">
        <v>64</v>
      </c>
      <c r="D16" s="432" t="s">
        <v>5</v>
      </c>
      <c r="E16" s="280" t="s">
        <v>6</v>
      </c>
      <c r="F16" s="341" t="s">
        <v>32</v>
      </c>
      <c r="G16" s="283" t="s">
        <v>10</v>
      </c>
      <c r="H16" s="209">
        <v>100</v>
      </c>
      <c r="I16" s="209">
        <v>100</v>
      </c>
      <c r="J16" s="16">
        <f t="shared" si="0"/>
        <v>100</v>
      </c>
      <c r="K16" s="433">
        <f>((((J18+J17)/2)+J16)/2)</f>
        <v>100</v>
      </c>
      <c r="L16" s="389"/>
      <c r="M16" s="444"/>
      <c r="N16" s="520"/>
    </row>
    <row r="17" spans="1:14" x14ac:dyDescent="0.25">
      <c r="A17" s="523"/>
      <c r="B17" s="509"/>
      <c r="C17" s="432"/>
      <c r="D17" s="432"/>
      <c r="E17" s="280" t="s">
        <v>7</v>
      </c>
      <c r="F17" s="341" t="s">
        <v>12</v>
      </c>
      <c r="G17" s="283" t="s">
        <v>13</v>
      </c>
      <c r="H17" s="209">
        <v>11</v>
      </c>
      <c r="I17" s="209">
        <v>11</v>
      </c>
      <c r="J17" s="16">
        <f t="shared" si="0"/>
        <v>100</v>
      </c>
      <c r="K17" s="434"/>
      <c r="L17" s="389"/>
      <c r="M17" s="444"/>
      <c r="N17" s="520"/>
    </row>
    <row r="18" spans="1:14" x14ac:dyDescent="0.25">
      <c r="A18" s="523"/>
      <c r="B18" s="509"/>
      <c r="C18" s="432"/>
      <c r="D18" s="432"/>
      <c r="E18" s="280" t="s">
        <v>7</v>
      </c>
      <c r="F18" s="341" t="s">
        <v>14</v>
      </c>
      <c r="G18" s="283" t="s">
        <v>21</v>
      </c>
      <c r="H18" s="209">
        <v>1367</v>
      </c>
      <c r="I18" s="209">
        <v>1367</v>
      </c>
      <c r="J18" s="16">
        <f t="shared" si="0"/>
        <v>100</v>
      </c>
      <c r="K18" s="435"/>
      <c r="L18" s="389"/>
      <c r="M18" s="444"/>
      <c r="N18" s="520"/>
    </row>
    <row r="19" spans="1:14" ht="36" customHeight="1" x14ac:dyDescent="0.25">
      <c r="A19" s="523"/>
      <c r="B19" s="464" t="s">
        <v>67</v>
      </c>
      <c r="C19" s="432" t="s">
        <v>31</v>
      </c>
      <c r="D19" s="432" t="s">
        <v>5</v>
      </c>
      <c r="E19" s="280" t="s">
        <v>6</v>
      </c>
      <c r="F19" s="341" t="s">
        <v>32</v>
      </c>
      <c r="G19" s="283" t="s">
        <v>10</v>
      </c>
      <c r="H19" s="209">
        <v>100</v>
      </c>
      <c r="I19" s="209">
        <v>100</v>
      </c>
      <c r="J19" s="16">
        <f t="shared" si="0"/>
        <v>100</v>
      </c>
      <c r="K19" s="433">
        <f>(J19+J20)/2</f>
        <v>100</v>
      </c>
      <c r="L19" s="389"/>
      <c r="M19" s="444"/>
      <c r="N19" s="520"/>
    </row>
    <row r="20" spans="1:14" x14ac:dyDescent="0.25">
      <c r="A20" s="523"/>
      <c r="B20" s="466"/>
      <c r="C20" s="432"/>
      <c r="D20" s="432"/>
      <c r="E20" s="280" t="s">
        <v>7</v>
      </c>
      <c r="F20" s="341" t="s">
        <v>12</v>
      </c>
      <c r="G20" s="283" t="s">
        <v>13</v>
      </c>
      <c r="H20" s="209">
        <v>29</v>
      </c>
      <c r="I20" s="209">
        <v>29</v>
      </c>
      <c r="J20" s="16">
        <f t="shared" si="0"/>
        <v>100</v>
      </c>
      <c r="K20" s="447"/>
      <c r="L20" s="341"/>
      <c r="M20" s="444"/>
      <c r="N20" s="520"/>
    </row>
    <row r="21" spans="1:14" ht="36" x14ac:dyDescent="0.25">
      <c r="A21" s="523"/>
      <c r="B21" s="464" t="s">
        <v>69</v>
      </c>
      <c r="C21" s="432" t="s">
        <v>162</v>
      </c>
      <c r="D21" s="432" t="s">
        <v>5</v>
      </c>
      <c r="E21" s="334" t="s">
        <v>6</v>
      </c>
      <c r="F21" s="341" t="s">
        <v>32</v>
      </c>
      <c r="G21" s="340" t="s">
        <v>10</v>
      </c>
      <c r="H21" s="209">
        <v>100</v>
      </c>
      <c r="I21" s="209">
        <v>100</v>
      </c>
      <c r="J21" s="16">
        <f t="shared" si="0"/>
        <v>100</v>
      </c>
      <c r="K21" s="433">
        <f>(J21+J22)/2</f>
        <v>100</v>
      </c>
      <c r="L21" s="389"/>
      <c r="M21" s="444"/>
      <c r="N21" s="520"/>
    </row>
    <row r="22" spans="1:14" x14ac:dyDescent="0.25">
      <c r="A22" s="523"/>
      <c r="B22" s="466"/>
      <c r="C22" s="432"/>
      <c r="D22" s="432"/>
      <c r="E22" s="334" t="s">
        <v>7</v>
      </c>
      <c r="F22" s="341" t="s">
        <v>12</v>
      </c>
      <c r="G22" s="340" t="s">
        <v>13</v>
      </c>
      <c r="H22" s="209">
        <v>2</v>
      </c>
      <c r="I22" s="209">
        <v>2</v>
      </c>
      <c r="J22" s="16">
        <f t="shared" si="0"/>
        <v>100</v>
      </c>
      <c r="K22" s="447"/>
      <c r="L22" s="341"/>
      <c r="M22" s="444"/>
      <c r="N22" s="520"/>
    </row>
    <row r="23" spans="1:14" ht="36" customHeight="1" x14ac:dyDescent="0.25">
      <c r="A23" s="523"/>
      <c r="B23" s="467" t="s">
        <v>73</v>
      </c>
      <c r="C23" s="432" t="s">
        <v>33</v>
      </c>
      <c r="D23" s="432" t="s">
        <v>5</v>
      </c>
      <c r="E23" s="280" t="s">
        <v>6</v>
      </c>
      <c r="F23" s="341" t="s">
        <v>34</v>
      </c>
      <c r="G23" s="283" t="s">
        <v>10</v>
      </c>
      <c r="H23" s="210">
        <v>100</v>
      </c>
      <c r="I23" s="210">
        <v>100</v>
      </c>
      <c r="J23" s="16">
        <f t="shared" si="0"/>
        <v>100</v>
      </c>
      <c r="K23" s="433">
        <f>(J23+J24)/2</f>
        <v>103.70370370370371</v>
      </c>
      <c r="L23" s="389"/>
      <c r="M23" s="444"/>
      <c r="N23" s="520"/>
    </row>
    <row r="24" spans="1:14" x14ac:dyDescent="0.25">
      <c r="A24" s="523"/>
      <c r="B24" s="468"/>
      <c r="C24" s="432"/>
      <c r="D24" s="432"/>
      <c r="E24" s="280" t="s">
        <v>7</v>
      </c>
      <c r="F24" s="341" t="s">
        <v>12</v>
      </c>
      <c r="G24" s="283" t="s">
        <v>13</v>
      </c>
      <c r="H24" s="210">
        <v>27</v>
      </c>
      <c r="I24" s="210">
        <v>29</v>
      </c>
      <c r="J24" s="16">
        <f t="shared" si="0"/>
        <v>107.40740740740742</v>
      </c>
      <c r="K24" s="447"/>
      <c r="L24" s="341"/>
      <c r="M24" s="444"/>
      <c r="N24" s="520"/>
    </row>
    <row r="25" spans="1:14" ht="36" x14ac:dyDescent="0.25">
      <c r="A25" s="523"/>
      <c r="B25" s="464" t="s">
        <v>72</v>
      </c>
      <c r="C25" s="432" t="s">
        <v>94</v>
      </c>
      <c r="D25" s="432" t="s">
        <v>5</v>
      </c>
      <c r="E25" s="280" t="s">
        <v>6</v>
      </c>
      <c r="F25" s="341" t="s">
        <v>34</v>
      </c>
      <c r="G25" s="283" t="s">
        <v>10</v>
      </c>
      <c r="H25" s="210">
        <v>100</v>
      </c>
      <c r="I25" s="210">
        <v>100</v>
      </c>
      <c r="J25" s="16">
        <f t="shared" si="0"/>
        <v>100</v>
      </c>
      <c r="K25" s="433">
        <f>(J25+J26)/2</f>
        <v>100</v>
      </c>
      <c r="L25" s="389"/>
      <c r="M25" s="444"/>
      <c r="N25" s="520"/>
    </row>
    <row r="26" spans="1:14" x14ac:dyDescent="0.25">
      <c r="A26" s="523"/>
      <c r="B26" s="466"/>
      <c r="C26" s="432"/>
      <c r="D26" s="432"/>
      <c r="E26" s="280" t="s">
        <v>7</v>
      </c>
      <c r="F26" s="341" t="s">
        <v>12</v>
      </c>
      <c r="G26" s="283" t="s">
        <v>13</v>
      </c>
      <c r="H26" s="210">
        <v>1</v>
      </c>
      <c r="I26" s="210">
        <v>1</v>
      </c>
      <c r="J26" s="16">
        <f t="shared" si="0"/>
        <v>100</v>
      </c>
      <c r="K26" s="439"/>
      <c r="L26" s="341"/>
      <c r="M26" s="444"/>
      <c r="N26" s="520"/>
    </row>
    <row r="27" spans="1:14" ht="36" customHeight="1" x14ac:dyDescent="0.25">
      <c r="A27" s="523"/>
      <c r="B27" s="386"/>
      <c r="C27" s="446" t="s">
        <v>36</v>
      </c>
      <c r="D27" s="446" t="s">
        <v>5</v>
      </c>
      <c r="E27" s="280" t="s">
        <v>6</v>
      </c>
      <c r="F27" s="341" t="s">
        <v>34</v>
      </c>
      <c r="G27" s="283" t="s">
        <v>10</v>
      </c>
      <c r="H27" s="210">
        <v>100</v>
      </c>
      <c r="I27" s="210">
        <v>100</v>
      </c>
      <c r="J27" s="16">
        <f t="shared" si="0"/>
        <v>100</v>
      </c>
      <c r="K27" s="433">
        <f>(J28+J29)/2</f>
        <v>100</v>
      </c>
      <c r="L27" s="341"/>
      <c r="M27" s="444"/>
      <c r="N27" s="520"/>
    </row>
    <row r="28" spans="1:14" x14ac:dyDescent="0.25">
      <c r="A28" s="523"/>
      <c r="B28" s="386"/>
      <c r="C28" s="439"/>
      <c r="D28" s="439"/>
      <c r="E28" s="280" t="s">
        <v>7</v>
      </c>
      <c r="F28" s="341" t="s">
        <v>12</v>
      </c>
      <c r="G28" s="283" t="s">
        <v>13</v>
      </c>
      <c r="H28" s="210">
        <v>8</v>
      </c>
      <c r="I28" s="210">
        <v>8</v>
      </c>
      <c r="J28" s="16">
        <f t="shared" si="0"/>
        <v>100</v>
      </c>
      <c r="K28" s="435"/>
      <c r="L28" s="341"/>
      <c r="M28" s="444"/>
      <c r="N28" s="520"/>
    </row>
    <row r="29" spans="1:14" ht="36" x14ac:dyDescent="0.25">
      <c r="A29" s="523"/>
      <c r="B29" s="464" t="s">
        <v>74</v>
      </c>
      <c r="C29" s="432" t="s">
        <v>226</v>
      </c>
      <c r="D29" s="432" t="s">
        <v>5</v>
      </c>
      <c r="E29" s="280" t="s">
        <v>6</v>
      </c>
      <c r="F29" s="341" t="s">
        <v>37</v>
      </c>
      <c r="G29" s="283" t="s">
        <v>10</v>
      </c>
      <c r="H29" s="210">
        <v>100</v>
      </c>
      <c r="I29" s="210">
        <v>100</v>
      </c>
      <c r="J29" s="16">
        <f t="shared" si="0"/>
        <v>100</v>
      </c>
      <c r="K29" s="433">
        <f>(J29+J30)/2</f>
        <v>100</v>
      </c>
      <c r="L29" s="389"/>
      <c r="M29" s="444"/>
      <c r="N29" s="520"/>
    </row>
    <row r="30" spans="1:14" x14ac:dyDescent="0.25">
      <c r="A30" s="523"/>
      <c r="B30" s="466"/>
      <c r="C30" s="432"/>
      <c r="D30" s="432"/>
      <c r="E30" s="280" t="s">
        <v>7</v>
      </c>
      <c r="F30" s="341" t="s">
        <v>12</v>
      </c>
      <c r="G30" s="283" t="s">
        <v>13</v>
      </c>
      <c r="H30" s="210">
        <v>1</v>
      </c>
      <c r="I30" s="210">
        <v>1</v>
      </c>
      <c r="J30" s="16">
        <f t="shared" si="0"/>
        <v>100</v>
      </c>
      <c r="K30" s="447"/>
      <c r="L30" s="341"/>
      <c r="M30" s="444"/>
      <c r="N30" s="520"/>
    </row>
    <row r="31" spans="1:14" ht="24" x14ac:dyDescent="0.25">
      <c r="A31" s="523"/>
      <c r="B31" s="515" t="s">
        <v>103</v>
      </c>
      <c r="C31" s="446" t="s">
        <v>39</v>
      </c>
      <c r="D31" s="446" t="s">
        <v>5</v>
      </c>
      <c r="E31" s="280" t="s">
        <v>6</v>
      </c>
      <c r="F31" s="374" t="s">
        <v>40</v>
      </c>
      <c r="G31" s="280" t="s">
        <v>10</v>
      </c>
      <c r="H31" s="211">
        <v>100</v>
      </c>
      <c r="I31" s="211">
        <v>100</v>
      </c>
      <c r="J31" s="16">
        <f t="shared" si="0"/>
        <v>100</v>
      </c>
      <c r="K31" s="433">
        <f>(J31+J32)/2</f>
        <v>100</v>
      </c>
      <c r="L31" s="389"/>
      <c r="M31" s="444"/>
      <c r="N31" s="520"/>
    </row>
    <row r="32" spans="1:14" x14ac:dyDescent="0.25">
      <c r="A32" s="523"/>
      <c r="B32" s="516"/>
      <c r="C32" s="447"/>
      <c r="D32" s="447"/>
      <c r="E32" s="280" t="s">
        <v>7</v>
      </c>
      <c r="F32" s="374" t="s">
        <v>12</v>
      </c>
      <c r="G32" s="280" t="s">
        <v>13</v>
      </c>
      <c r="H32" s="6">
        <v>68</v>
      </c>
      <c r="I32" s="6">
        <v>68</v>
      </c>
      <c r="J32" s="16">
        <f t="shared" si="0"/>
        <v>100</v>
      </c>
      <c r="K32" s="434"/>
      <c r="L32" s="389"/>
      <c r="M32" s="444"/>
      <c r="N32" s="520"/>
    </row>
    <row r="33" spans="1:14" x14ac:dyDescent="0.25">
      <c r="A33" s="523"/>
      <c r="B33" s="517"/>
      <c r="C33" s="439"/>
      <c r="D33" s="439"/>
      <c r="E33" s="280" t="s">
        <v>7</v>
      </c>
      <c r="F33" s="374" t="s">
        <v>105</v>
      </c>
      <c r="G33" s="280" t="s">
        <v>42</v>
      </c>
      <c r="H33" s="6">
        <v>533</v>
      </c>
      <c r="I33" s="6">
        <v>533</v>
      </c>
      <c r="J33" s="16">
        <f t="shared" si="0"/>
        <v>100</v>
      </c>
      <c r="K33" s="434"/>
      <c r="L33" s="389"/>
      <c r="M33" s="444"/>
      <c r="N33" s="520"/>
    </row>
    <row r="34" spans="1:14" ht="24" x14ac:dyDescent="0.25">
      <c r="A34" s="523"/>
      <c r="B34" s="391"/>
      <c r="C34" s="446" t="s">
        <v>168</v>
      </c>
      <c r="D34" s="446" t="s">
        <v>5</v>
      </c>
      <c r="E34" s="280" t="s">
        <v>6</v>
      </c>
      <c r="F34" s="374" t="s">
        <v>40</v>
      </c>
      <c r="G34" s="280" t="s">
        <v>10</v>
      </c>
      <c r="H34" s="211">
        <v>100</v>
      </c>
      <c r="I34" s="211">
        <v>100</v>
      </c>
      <c r="J34" s="16">
        <f t="shared" si="0"/>
        <v>100</v>
      </c>
      <c r="K34" s="433">
        <f t="shared" ref="K34" si="1">(J34+J35)/2</f>
        <v>100</v>
      </c>
      <c r="L34" s="389"/>
      <c r="M34" s="358"/>
      <c r="N34" s="520"/>
    </row>
    <row r="35" spans="1:14" x14ac:dyDescent="0.25">
      <c r="A35" s="523"/>
      <c r="B35" s="391"/>
      <c r="C35" s="447"/>
      <c r="D35" s="447"/>
      <c r="E35" s="280" t="s">
        <v>7</v>
      </c>
      <c r="F35" s="374" t="s">
        <v>12</v>
      </c>
      <c r="G35" s="280" t="s">
        <v>13</v>
      </c>
      <c r="H35" s="6">
        <v>5</v>
      </c>
      <c r="I35" s="6">
        <v>5</v>
      </c>
      <c r="J35" s="16">
        <f t="shared" si="0"/>
        <v>100</v>
      </c>
      <c r="K35" s="434"/>
      <c r="L35" s="389"/>
      <c r="M35" s="358"/>
      <c r="N35" s="358"/>
    </row>
    <row r="36" spans="1:14" x14ac:dyDescent="0.25">
      <c r="A36" s="523"/>
      <c r="B36" s="391"/>
      <c r="C36" s="439"/>
      <c r="D36" s="439"/>
      <c r="E36" s="280" t="s">
        <v>7</v>
      </c>
      <c r="F36" s="374" t="s">
        <v>105</v>
      </c>
      <c r="G36" s="280" t="s">
        <v>42</v>
      </c>
      <c r="H36" s="6">
        <v>360</v>
      </c>
      <c r="I36" s="6">
        <v>360</v>
      </c>
      <c r="J36" s="16">
        <f t="shared" si="0"/>
        <v>100</v>
      </c>
      <c r="K36" s="434"/>
      <c r="L36" s="389"/>
      <c r="M36" s="358"/>
      <c r="N36" s="358"/>
    </row>
    <row r="37" spans="1:14" ht="24" customHeight="1" x14ac:dyDescent="0.25">
      <c r="A37" s="523"/>
      <c r="B37" s="391"/>
      <c r="C37" s="446" t="s">
        <v>77</v>
      </c>
      <c r="D37" s="446" t="s">
        <v>75</v>
      </c>
      <c r="E37" s="340" t="s">
        <v>6</v>
      </c>
      <c r="F37" s="374" t="s">
        <v>78</v>
      </c>
      <c r="G37" s="283" t="s">
        <v>10</v>
      </c>
      <c r="H37" s="211">
        <v>100</v>
      </c>
      <c r="I37" s="211">
        <v>100</v>
      </c>
      <c r="J37" s="16">
        <f t="shared" si="0"/>
        <v>100</v>
      </c>
      <c r="K37" s="476">
        <f t="shared" ref="K37" si="2">(J37+J38)/2</f>
        <v>100</v>
      </c>
      <c r="L37" s="389"/>
      <c r="M37" s="358"/>
      <c r="N37" s="358"/>
    </row>
    <row r="38" spans="1:14" x14ac:dyDescent="0.25">
      <c r="A38" s="523"/>
      <c r="B38" s="391"/>
      <c r="C38" s="447"/>
      <c r="D38" s="447"/>
      <c r="E38" s="340" t="s">
        <v>7</v>
      </c>
      <c r="F38" s="374" t="s">
        <v>79</v>
      </c>
      <c r="G38" s="283" t="s">
        <v>81</v>
      </c>
      <c r="H38" s="6">
        <v>1</v>
      </c>
      <c r="I38" s="6">
        <v>1</v>
      </c>
      <c r="J38" s="16">
        <f t="shared" si="0"/>
        <v>100</v>
      </c>
      <c r="K38" s="476"/>
      <c r="L38" s="389"/>
      <c r="M38" s="358"/>
      <c r="N38" s="358"/>
    </row>
    <row r="39" spans="1:14" x14ac:dyDescent="0.25">
      <c r="A39" s="524"/>
      <c r="B39" s="391"/>
      <c r="C39" s="439"/>
      <c r="D39" s="439"/>
      <c r="E39" s="340" t="s">
        <v>7</v>
      </c>
      <c r="F39" s="374" t="s">
        <v>80</v>
      </c>
      <c r="G39" s="283" t="s">
        <v>81</v>
      </c>
      <c r="H39" s="6">
        <v>3</v>
      </c>
      <c r="I39" s="6">
        <v>3</v>
      </c>
      <c r="J39" s="16">
        <f t="shared" si="0"/>
        <v>100</v>
      </c>
      <c r="K39" s="476"/>
      <c r="L39" s="389"/>
      <c r="M39" s="366"/>
      <c r="N39" s="366"/>
    </row>
    <row r="40" spans="1:14" x14ac:dyDescent="0.25">
      <c r="A40" s="391"/>
      <c r="B40" s="391"/>
      <c r="C40" s="391"/>
      <c r="D40" s="391"/>
      <c r="E40" s="391"/>
      <c r="F40" s="391"/>
      <c r="G40" s="391"/>
      <c r="H40" s="391"/>
      <c r="I40" s="391"/>
      <c r="J40" s="391"/>
      <c r="K40" s="391"/>
      <c r="L40" s="391"/>
      <c r="M40" s="391"/>
      <c r="N40" s="391"/>
    </row>
  </sheetData>
  <mergeCells count="56">
    <mergeCell ref="I2:N2"/>
    <mergeCell ref="I3:N3"/>
    <mergeCell ref="C5:I5"/>
    <mergeCell ref="D27:D28"/>
    <mergeCell ref="K27:K28"/>
    <mergeCell ref="N11:N34"/>
    <mergeCell ref="N9:N10"/>
    <mergeCell ref="D29:D30"/>
    <mergeCell ref="K29:K30"/>
    <mergeCell ref="B23:B24"/>
    <mergeCell ref="C23:C24"/>
    <mergeCell ref="D23:D24"/>
    <mergeCell ref="K23:K24"/>
    <mergeCell ref="C27:C28"/>
    <mergeCell ref="B25:B26"/>
    <mergeCell ref="C25:C26"/>
    <mergeCell ref="D25:D26"/>
    <mergeCell ref="K25:K26"/>
    <mergeCell ref="B21:B22"/>
    <mergeCell ref="C21:C22"/>
    <mergeCell ref="D21:D22"/>
    <mergeCell ref="K21:K22"/>
    <mergeCell ref="C7:C9"/>
    <mergeCell ref="D7:D9"/>
    <mergeCell ref="K7:K9"/>
    <mergeCell ref="C13:C15"/>
    <mergeCell ref="D13:D15"/>
    <mergeCell ref="K13:K15"/>
    <mergeCell ref="B16:B18"/>
    <mergeCell ref="C16:C18"/>
    <mergeCell ref="D16:D18"/>
    <mergeCell ref="K16:K18"/>
    <mergeCell ref="K37:K39"/>
    <mergeCell ref="C34:C36"/>
    <mergeCell ref="D34:D36"/>
    <mergeCell ref="K34:K36"/>
    <mergeCell ref="B31:B33"/>
    <mergeCell ref="C31:C33"/>
    <mergeCell ref="D31:D33"/>
    <mergeCell ref="K31:K33"/>
    <mergeCell ref="A7:A39"/>
    <mergeCell ref="B7:B9"/>
    <mergeCell ref="M7:M33"/>
    <mergeCell ref="B10:B12"/>
    <mergeCell ref="C10:C12"/>
    <mergeCell ref="D10:D12"/>
    <mergeCell ref="K10:K12"/>
    <mergeCell ref="B13:B15"/>
    <mergeCell ref="B19:B20"/>
    <mergeCell ref="C19:C20"/>
    <mergeCell ref="D19:D20"/>
    <mergeCell ref="K19:K20"/>
    <mergeCell ref="B29:B30"/>
    <mergeCell ref="C29:C30"/>
    <mergeCell ref="C37:C39"/>
    <mergeCell ref="D37:D39"/>
  </mergeCells>
  <pageMargins left="0.11811023622047245" right="0.11811023622047245" top="0.15748031496062992" bottom="0.19685039370078741" header="0.11811023622047245" footer="0.11811023622047245"/>
  <pageSetup paperSize="9" scale="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5"/>
  <sheetViews>
    <sheetView view="pageBreakPreview" zoomScale="90" zoomScaleNormal="70" zoomScaleSheetLayoutView="90" workbookViewId="0">
      <pane xSplit="3" topLeftCell="D1" activePane="topRight" state="frozen"/>
      <selection activeCell="E14" sqref="E14"/>
      <selection pane="topRight" activeCell="E7" sqref="E7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85546875" style="1" customWidth="1"/>
    <col min="10" max="14" width="15.85546875" style="1"/>
    <col min="15" max="16" width="15.85546875" style="3"/>
    <col min="17" max="16384" width="15.85546875" style="1"/>
  </cols>
  <sheetData>
    <row r="1" spans="1:16" s="52" customFormat="1" ht="15" customHeight="1" x14ac:dyDescent="0.25">
      <c r="A1" s="391"/>
      <c r="B1" s="391"/>
      <c r="C1" s="391"/>
      <c r="D1" s="391"/>
      <c r="E1" s="391"/>
      <c r="F1" s="391"/>
      <c r="G1" s="391"/>
      <c r="H1" s="391"/>
      <c r="I1" s="450" t="s">
        <v>58</v>
      </c>
      <c r="J1" s="450"/>
      <c r="K1" s="450"/>
      <c r="L1" s="450"/>
      <c r="M1" s="450"/>
      <c r="N1" s="450"/>
      <c r="O1" s="3"/>
      <c r="P1" s="3"/>
    </row>
    <row r="2" spans="1:16" s="52" customFormat="1" ht="18.75" customHeight="1" x14ac:dyDescent="0.25">
      <c r="A2" s="391"/>
      <c r="B2" s="391"/>
      <c r="C2" s="391"/>
      <c r="D2" s="391"/>
      <c r="E2" s="391"/>
      <c r="F2" s="391"/>
      <c r="G2" s="391"/>
      <c r="H2" s="391"/>
      <c r="I2" s="450" t="s">
        <v>238</v>
      </c>
      <c r="J2" s="450"/>
      <c r="K2" s="450"/>
      <c r="L2" s="450"/>
      <c r="M2" s="450"/>
      <c r="N2" s="450"/>
      <c r="O2" s="3"/>
      <c r="P2" s="3"/>
    </row>
    <row r="3" spans="1:16" s="52" customFormat="1" ht="15" customHeight="1" x14ac:dyDescent="0.25">
      <c r="A3" s="391"/>
      <c r="B3" s="391"/>
      <c r="C3" s="391"/>
      <c r="D3" s="391"/>
      <c r="E3" s="391"/>
      <c r="F3" s="391"/>
      <c r="G3" s="391"/>
      <c r="H3" s="391"/>
      <c r="I3" s="391"/>
      <c r="J3" s="391"/>
      <c r="K3" s="391" t="s">
        <v>159</v>
      </c>
      <c r="L3" s="391"/>
      <c r="M3" s="391"/>
      <c r="N3" s="391"/>
      <c r="O3" s="3"/>
      <c r="P3" s="3"/>
    </row>
    <row r="4" spans="1:16" s="52" customFormat="1" ht="18.75" customHeight="1" x14ac:dyDescent="0.3">
      <c r="A4" s="391"/>
      <c r="B4" s="391"/>
      <c r="C4" s="442" t="s">
        <v>8</v>
      </c>
      <c r="D4" s="442"/>
      <c r="E4" s="442"/>
      <c r="F4" s="442"/>
      <c r="G4" s="442"/>
      <c r="H4" s="442"/>
      <c r="I4" s="442"/>
      <c r="J4" s="391"/>
      <c r="K4" s="391"/>
      <c r="L4" s="391"/>
      <c r="M4" s="391"/>
      <c r="N4" s="391"/>
      <c r="O4" s="3"/>
      <c r="P4" s="3"/>
    </row>
    <row r="5" spans="1:16" s="52" customFormat="1" ht="18.75" customHeight="1" x14ac:dyDescent="0.25">
      <c r="A5" s="391"/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"/>
      <c r="P5" s="3"/>
    </row>
    <row r="6" spans="1:16" ht="96" x14ac:dyDescent="0.25">
      <c r="A6" s="335" t="s">
        <v>127</v>
      </c>
      <c r="B6" s="335" t="s">
        <v>152</v>
      </c>
      <c r="C6" s="332" t="s">
        <v>128</v>
      </c>
      <c r="D6" s="333" t="s">
        <v>0</v>
      </c>
      <c r="E6" s="332" t="s">
        <v>129</v>
      </c>
      <c r="F6" s="333" t="s">
        <v>1</v>
      </c>
      <c r="G6" s="333" t="s">
        <v>2</v>
      </c>
      <c r="H6" s="333" t="s">
        <v>3</v>
      </c>
      <c r="I6" s="333" t="s">
        <v>4</v>
      </c>
      <c r="J6" s="374" t="s">
        <v>24</v>
      </c>
      <c r="K6" s="374" t="s">
        <v>25</v>
      </c>
      <c r="L6" s="374" t="s">
        <v>130</v>
      </c>
      <c r="M6" s="374" t="s">
        <v>131</v>
      </c>
      <c r="N6" s="333" t="s">
        <v>26</v>
      </c>
    </row>
    <row r="7" spans="1:16" ht="72" x14ac:dyDescent="0.25">
      <c r="A7" s="522" t="s">
        <v>53</v>
      </c>
      <c r="B7" s="509" t="s">
        <v>97</v>
      </c>
      <c r="C7" s="509" t="s">
        <v>121</v>
      </c>
      <c r="D7" s="464" t="s">
        <v>5</v>
      </c>
      <c r="E7" s="334" t="s">
        <v>6</v>
      </c>
      <c r="F7" s="341" t="s">
        <v>9</v>
      </c>
      <c r="G7" s="334" t="s">
        <v>10</v>
      </c>
      <c r="H7" s="346">
        <v>100</v>
      </c>
      <c r="I7" s="348">
        <v>100</v>
      </c>
      <c r="J7" s="34">
        <f t="shared" ref="J7:J21" si="0">I7/H7*100</f>
        <v>100</v>
      </c>
      <c r="K7" s="433">
        <f>((((J9+J8)/2)+J7)/2)</f>
        <v>100</v>
      </c>
      <c r="L7" s="297"/>
      <c r="M7" s="378" t="s">
        <v>153</v>
      </c>
      <c r="N7" s="107">
        <f>(K7+K13+K17+K19+K10+K15)/6</f>
        <v>100</v>
      </c>
    </row>
    <row r="8" spans="1:16" ht="24" customHeight="1" x14ac:dyDescent="0.25">
      <c r="A8" s="523"/>
      <c r="B8" s="509"/>
      <c r="C8" s="509"/>
      <c r="D8" s="465"/>
      <c r="E8" s="334" t="s">
        <v>7</v>
      </c>
      <c r="F8" s="341" t="s">
        <v>12</v>
      </c>
      <c r="G8" s="334" t="s">
        <v>13</v>
      </c>
      <c r="H8" s="346">
        <v>12</v>
      </c>
      <c r="I8" s="348">
        <v>12</v>
      </c>
      <c r="J8" s="34">
        <f t="shared" si="0"/>
        <v>100</v>
      </c>
      <c r="K8" s="434"/>
      <c r="L8" s="297"/>
      <c r="M8" s="76"/>
      <c r="N8" s="356"/>
    </row>
    <row r="9" spans="1:16" x14ac:dyDescent="0.25">
      <c r="A9" s="523"/>
      <c r="B9" s="509"/>
      <c r="C9" s="509"/>
      <c r="D9" s="466"/>
      <c r="E9" s="334" t="s">
        <v>7</v>
      </c>
      <c r="F9" s="341" t="s">
        <v>14</v>
      </c>
      <c r="G9" s="334" t="s">
        <v>15</v>
      </c>
      <c r="H9" s="346">
        <v>1536</v>
      </c>
      <c r="I9" s="348">
        <v>1536</v>
      </c>
      <c r="J9" s="34">
        <f>I9/H9*100</f>
        <v>100</v>
      </c>
      <c r="K9" s="434"/>
      <c r="L9" s="297"/>
      <c r="M9" s="76"/>
      <c r="N9" s="356"/>
    </row>
    <row r="10" spans="1:16" ht="24" customHeight="1" x14ac:dyDescent="0.25">
      <c r="A10" s="523"/>
      <c r="B10" s="392"/>
      <c r="C10" s="432" t="s">
        <v>120</v>
      </c>
      <c r="D10" s="432" t="s">
        <v>5</v>
      </c>
      <c r="E10" s="334" t="s">
        <v>6</v>
      </c>
      <c r="F10" s="374" t="s">
        <v>18</v>
      </c>
      <c r="G10" s="334" t="s">
        <v>10</v>
      </c>
      <c r="H10" s="343">
        <v>100</v>
      </c>
      <c r="I10" s="343">
        <v>100</v>
      </c>
      <c r="J10" s="34">
        <f t="shared" ref="J10:J12" si="1">I10/H10*100</f>
        <v>100</v>
      </c>
      <c r="K10" s="433">
        <f>((((J12+J11)/2)+J10)/2)</f>
        <v>100</v>
      </c>
      <c r="L10" s="297"/>
      <c r="M10" s="76"/>
      <c r="N10" s="393" t="s">
        <v>160</v>
      </c>
    </row>
    <row r="11" spans="1:16" ht="36" customHeight="1" x14ac:dyDescent="0.25">
      <c r="A11" s="523"/>
      <c r="B11" s="392"/>
      <c r="C11" s="432"/>
      <c r="D11" s="432"/>
      <c r="E11" s="334" t="s">
        <v>7</v>
      </c>
      <c r="F11" s="374" t="s">
        <v>12</v>
      </c>
      <c r="G11" s="334" t="s">
        <v>13</v>
      </c>
      <c r="H11" s="78">
        <v>12</v>
      </c>
      <c r="I11" s="78">
        <v>12</v>
      </c>
      <c r="J11" s="97">
        <f t="shared" si="1"/>
        <v>100</v>
      </c>
      <c r="K11" s="434"/>
      <c r="L11" s="297"/>
      <c r="M11" s="76"/>
      <c r="N11" s="356"/>
    </row>
    <row r="12" spans="1:16" x14ac:dyDescent="0.25">
      <c r="A12" s="523"/>
      <c r="B12" s="392"/>
      <c r="C12" s="432"/>
      <c r="D12" s="432"/>
      <c r="E12" s="334" t="s">
        <v>7</v>
      </c>
      <c r="F12" s="374" t="s">
        <v>14</v>
      </c>
      <c r="G12" s="334" t="s">
        <v>21</v>
      </c>
      <c r="H12" s="334">
        <v>1536</v>
      </c>
      <c r="I12" s="334">
        <v>1536</v>
      </c>
      <c r="J12" s="97">
        <f t="shared" si="1"/>
        <v>100</v>
      </c>
      <c r="K12" s="434"/>
      <c r="L12" s="297"/>
      <c r="M12" s="76"/>
      <c r="N12" s="337"/>
    </row>
    <row r="13" spans="1:16" ht="36" customHeight="1" x14ac:dyDescent="0.25">
      <c r="A13" s="523"/>
      <c r="B13" s="509" t="s">
        <v>67</v>
      </c>
      <c r="C13" s="432" t="s">
        <v>31</v>
      </c>
      <c r="D13" s="432" t="s">
        <v>5</v>
      </c>
      <c r="E13" s="334" t="s">
        <v>6</v>
      </c>
      <c r="F13" s="341" t="s">
        <v>32</v>
      </c>
      <c r="G13" s="334" t="s">
        <v>10</v>
      </c>
      <c r="H13" s="350">
        <v>100</v>
      </c>
      <c r="I13" s="351">
        <v>100</v>
      </c>
      <c r="J13" s="34">
        <f t="shared" si="0"/>
        <v>100</v>
      </c>
      <c r="K13" s="433">
        <f>(J13+J14)/2</f>
        <v>100</v>
      </c>
      <c r="L13" s="389"/>
      <c r="M13" s="76"/>
      <c r="N13" s="358"/>
    </row>
    <row r="14" spans="1:16" ht="36" customHeight="1" x14ac:dyDescent="0.25">
      <c r="A14" s="523"/>
      <c r="B14" s="509"/>
      <c r="C14" s="432"/>
      <c r="D14" s="432"/>
      <c r="E14" s="334" t="s">
        <v>7</v>
      </c>
      <c r="F14" s="341" t="s">
        <v>12</v>
      </c>
      <c r="G14" s="334" t="s">
        <v>13</v>
      </c>
      <c r="H14" s="350">
        <v>15</v>
      </c>
      <c r="I14" s="350">
        <v>15</v>
      </c>
      <c r="J14" s="34">
        <f t="shared" si="0"/>
        <v>100</v>
      </c>
      <c r="K14" s="435"/>
      <c r="L14" s="389"/>
      <c r="M14" s="76"/>
      <c r="N14" s="337"/>
    </row>
    <row r="15" spans="1:16" ht="36" customHeight="1" x14ac:dyDescent="0.25">
      <c r="A15" s="523"/>
      <c r="B15" s="467" t="s">
        <v>73</v>
      </c>
      <c r="C15" s="446" t="s">
        <v>186</v>
      </c>
      <c r="D15" s="446" t="s">
        <v>5</v>
      </c>
      <c r="E15" s="334" t="s">
        <v>6</v>
      </c>
      <c r="F15" s="341" t="s">
        <v>34</v>
      </c>
      <c r="G15" s="334" t="s">
        <v>10</v>
      </c>
      <c r="H15" s="351">
        <v>100</v>
      </c>
      <c r="I15" s="351">
        <v>100</v>
      </c>
      <c r="J15" s="34">
        <f t="shared" si="0"/>
        <v>100</v>
      </c>
      <c r="K15" s="433">
        <f t="shared" ref="K15" si="2">(J15+J16)/2</f>
        <v>100</v>
      </c>
      <c r="L15" s="389"/>
      <c r="M15" s="76"/>
      <c r="N15" s="337"/>
    </row>
    <row r="16" spans="1:16" ht="36" customHeight="1" x14ac:dyDescent="0.25">
      <c r="A16" s="523"/>
      <c r="B16" s="468"/>
      <c r="C16" s="439"/>
      <c r="D16" s="439"/>
      <c r="E16" s="334" t="s">
        <v>7</v>
      </c>
      <c r="F16" s="341" t="s">
        <v>12</v>
      </c>
      <c r="G16" s="334" t="s">
        <v>13</v>
      </c>
      <c r="H16" s="346">
        <v>19</v>
      </c>
      <c r="I16" s="346">
        <v>19</v>
      </c>
      <c r="J16" s="34">
        <f t="shared" si="0"/>
        <v>100</v>
      </c>
      <c r="K16" s="435"/>
      <c r="L16" s="389"/>
      <c r="M16" s="76"/>
      <c r="N16" s="337"/>
    </row>
    <row r="17" spans="1:14" ht="36" x14ac:dyDescent="0.25">
      <c r="A17" s="523"/>
      <c r="B17" s="394" t="s">
        <v>93</v>
      </c>
      <c r="C17" s="446" t="s">
        <v>187</v>
      </c>
      <c r="D17" s="446" t="s">
        <v>5</v>
      </c>
      <c r="E17" s="334" t="s">
        <v>6</v>
      </c>
      <c r="F17" s="341" t="s">
        <v>34</v>
      </c>
      <c r="G17" s="334" t="s">
        <v>10</v>
      </c>
      <c r="H17" s="351">
        <v>100</v>
      </c>
      <c r="I17" s="351">
        <v>100</v>
      </c>
      <c r="J17" s="34">
        <f t="shared" si="0"/>
        <v>100</v>
      </c>
      <c r="K17" s="433">
        <f t="shared" ref="K17" si="3">(J17+J18)/2</f>
        <v>100</v>
      </c>
      <c r="L17" s="389"/>
      <c r="M17" s="76"/>
      <c r="N17" s="337"/>
    </row>
    <row r="18" spans="1:14" x14ac:dyDescent="0.25">
      <c r="A18" s="523"/>
      <c r="B18" s="395"/>
      <c r="C18" s="439"/>
      <c r="D18" s="439"/>
      <c r="E18" s="334" t="s">
        <v>7</v>
      </c>
      <c r="F18" s="341" t="s">
        <v>12</v>
      </c>
      <c r="G18" s="334" t="s">
        <v>13</v>
      </c>
      <c r="H18" s="346">
        <v>1</v>
      </c>
      <c r="I18" s="346">
        <v>1</v>
      </c>
      <c r="J18" s="34">
        <f t="shared" si="0"/>
        <v>100</v>
      </c>
      <c r="K18" s="435"/>
      <c r="L18" s="389"/>
      <c r="M18" s="76"/>
      <c r="N18" s="337"/>
    </row>
    <row r="19" spans="1:14" ht="24" x14ac:dyDescent="0.25">
      <c r="A19" s="523"/>
      <c r="B19" s="394" t="s">
        <v>103</v>
      </c>
      <c r="C19" s="446" t="s">
        <v>39</v>
      </c>
      <c r="D19" s="446" t="s">
        <v>5</v>
      </c>
      <c r="E19" s="334" t="s">
        <v>6</v>
      </c>
      <c r="F19" s="374" t="s">
        <v>40</v>
      </c>
      <c r="G19" s="334" t="s">
        <v>10</v>
      </c>
      <c r="H19" s="345">
        <v>100</v>
      </c>
      <c r="I19" s="345">
        <v>100</v>
      </c>
      <c r="J19" s="34">
        <f t="shared" si="0"/>
        <v>100</v>
      </c>
      <c r="K19" s="433">
        <f>((((J21+J20)/2)+J19)/2)</f>
        <v>100</v>
      </c>
      <c r="L19" s="389" t="s">
        <v>159</v>
      </c>
      <c r="M19" s="76"/>
      <c r="N19" s="337"/>
    </row>
    <row r="20" spans="1:14" x14ac:dyDescent="0.25">
      <c r="A20" s="523"/>
      <c r="B20" s="342"/>
      <c r="C20" s="447"/>
      <c r="D20" s="447"/>
      <c r="E20" s="334" t="s">
        <v>7</v>
      </c>
      <c r="F20" s="374" t="s">
        <v>12</v>
      </c>
      <c r="G20" s="334" t="s">
        <v>13</v>
      </c>
      <c r="H20" s="345">
        <v>35</v>
      </c>
      <c r="I20" s="345">
        <v>35</v>
      </c>
      <c r="J20" s="34">
        <f t="shared" si="0"/>
        <v>100</v>
      </c>
      <c r="K20" s="434"/>
      <c r="L20" s="389"/>
      <c r="M20" s="76"/>
      <c r="N20" s="337"/>
    </row>
    <row r="21" spans="1:14" x14ac:dyDescent="0.25">
      <c r="A21" s="524"/>
      <c r="B21" s="352"/>
      <c r="C21" s="439"/>
      <c r="D21" s="439"/>
      <c r="E21" s="334" t="s">
        <v>7</v>
      </c>
      <c r="F21" s="374" t="s">
        <v>105</v>
      </c>
      <c r="G21" s="334" t="s">
        <v>42</v>
      </c>
      <c r="H21" s="345">
        <v>275</v>
      </c>
      <c r="I21" s="345">
        <v>275</v>
      </c>
      <c r="J21" s="34">
        <f t="shared" si="0"/>
        <v>100</v>
      </c>
      <c r="K21" s="435"/>
      <c r="L21" s="389"/>
      <c r="M21" s="125"/>
      <c r="N21" s="338"/>
    </row>
    <row r="22" spans="1:14" x14ac:dyDescent="0.25">
      <c r="A22" s="391"/>
      <c r="B22" s="391"/>
      <c r="C22" s="391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</row>
    <row r="23" spans="1:14" x14ac:dyDescent="0.25">
      <c r="A23" s="391"/>
      <c r="B23" s="391"/>
      <c r="C23" s="391"/>
      <c r="D23" s="391"/>
      <c r="E23" s="391"/>
      <c r="F23" s="391"/>
      <c r="G23" s="391"/>
      <c r="H23" s="391"/>
      <c r="I23" s="391"/>
      <c r="J23" s="391"/>
      <c r="K23" s="391"/>
      <c r="L23" s="391"/>
      <c r="M23" s="391"/>
      <c r="N23" s="391"/>
    </row>
    <row r="24" spans="1:14" x14ac:dyDescent="0.25">
      <c r="A24" s="391"/>
      <c r="B24" s="391"/>
      <c r="C24" s="391"/>
      <c r="D24" s="391"/>
      <c r="E24" s="391"/>
      <c r="F24" s="391"/>
      <c r="G24" s="391"/>
      <c r="H24" s="391"/>
      <c r="I24" s="391"/>
      <c r="J24" s="391"/>
      <c r="K24" s="391"/>
      <c r="L24" s="391"/>
      <c r="M24" s="391"/>
      <c r="N24" s="391"/>
    </row>
    <row r="25" spans="1:14" x14ac:dyDescent="0.25">
      <c r="A25" s="391"/>
      <c r="B25" s="391"/>
      <c r="C25" s="391"/>
      <c r="D25" s="391"/>
      <c r="E25" s="391"/>
      <c r="F25" s="391"/>
      <c r="G25" s="391"/>
      <c r="H25" s="391"/>
      <c r="I25" s="391"/>
      <c r="J25" s="391"/>
      <c r="K25" s="391"/>
      <c r="L25" s="391"/>
      <c r="M25" s="391"/>
      <c r="N25" s="391"/>
    </row>
  </sheetData>
  <mergeCells count="25">
    <mergeCell ref="A7:A21"/>
    <mergeCell ref="B7:B9"/>
    <mergeCell ref="C7:C9"/>
    <mergeCell ref="D7:D9"/>
    <mergeCell ref="K7:K9"/>
    <mergeCell ref="C10:C12"/>
    <mergeCell ref="D10:D12"/>
    <mergeCell ref="K10:K12"/>
    <mergeCell ref="B15:B16"/>
    <mergeCell ref="C17:C18"/>
    <mergeCell ref="D17:D18"/>
    <mergeCell ref="K17:K18"/>
    <mergeCell ref="C19:C21"/>
    <mergeCell ref="D19:D21"/>
    <mergeCell ref="C15:C16"/>
    <mergeCell ref="D15:D16"/>
    <mergeCell ref="K15:K16"/>
    <mergeCell ref="K19:K21"/>
    <mergeCell ref="I1:N1"/>
    <mergeCell ref="C4:I4"/>
    <mergeCell ref="B13:B14"/>
    <mergeCell ref="C13:C14"/>
    <mergeCell ref="D13:D14"/>
    <mergeCell ref="I2:N2"/>
    <mergeCell ref="K13:K14"/>
  </mergeCells>
  <pageMargins left="0.31496062992125984" right="0.31496062992125984" top="0.35433070866141736" bottom="0.35433070866141736" header="0.11811023622047245" footer="0.11811023622047245"/>
  <pageSetup paperSize="9" scale="5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44"/>
  <sheetViews>
    <sheetView view="pageBreakPreview" topLeftCell="A16" zoomScale="85" zoomScaleNormal="70" zoomScaleSheetLayoutView="85" workbookViewId="0">
      <pane xSplit="3" topLeftCell="D1" activePane="topRight" state="frozen"/>
      <selection activeCell="E14" sqref="E14"/>
      <selection pane="topRight" activeCell="D35" sqref="D35:D37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" style="1" customWidth="1"/>
    <col min="10" max="10" width="15.85546875" style="1"/>
    <col min="11" max="11" width="15.85546875" style="9"/>
    <col min="12" max="13" width="15.85546875" style="24"/>
    <col min="14" max="14" width="15.85546875" style="1"/>
    <col min="15" max="16" width="15.85546875" style="3"/>
    <col min="17" max="16384" width="15.85546875" style="1"/>
  </cols>
  <sheetData>
    <row r="1" spans="1:16" s="58" customFormat="1" ht="20.25" customHeight="1" x14ac:dyDescent="0.25">
      <c r="A1" s="391"/>
      <c r="B1" s="391"/>
      <c r="C1" s="391"/>
      <c r="D1" s="391"/>
      <c r="E1" s="391"/>
      <c r="F1" s="391"/>
      <c r="G1" s="391"/>
      <c r="H1" s="391"/>
      <c r="I1" s="391" t="s">
        <v>202</v>
      </c>
      <c r="J1" s="391"/>
      <c r="K1" s="32"/>
      <c r="L1" s="32"/>
      <c r="M1" s="32"/>
      <c r="N1" s="391"/>
      <c r="O1" s="3"/>
      <c r="P1" s="3"/>
    </row>
    <row r="2" spans="1:16" s="58" customFormat="1" ht="15" customHeight="1" x14ac:dyDescent="0.25">
      <c r="A2" s="391"/>
      <c r="B2" s="391"/>
      <c r="C2" s="391"/>
      <c r="D2" s="391"/>
      <c r="E2" s="391"/>
      <c r="F2" s="391"/>
      <c r="G2" s="391"/>
      <c r="H2" s="391"/>
      <c r="I2" s="450" t="s">
        <v>58</v>
      </c>
      <c r="J2" s="450"/>
      <c r="K2" s="450"/>
      <c r="L2" s="450"/>
      <c r="M2" s="450"/>
      <c r="N2" s="450"/>
      <c r="O2" s="3"/>
      <c r="P2" s="3"/>
    </row>
    <row r="3" spans="1:16" s="58" customFormat="1" ht="15" customHeight="1" x14ac:dyDescent="0.25">
      <c r="A3" s="391"/>
      <c r="B3" s="391"/>
      <c r="C3" s="391"/>
      <c r="D3" s="391"/>
      <c r="E3" s="391"/>
      <c r="F3" s="391"/>
      <c r="G3" s="391"/>
      <c r="H3" s="391"/>
      <c r="I3" s="450" t="s">
        <v>253</v>
      </c>
      <c r="J3" s="450"/>
      <c r="K3" s="450"/>
      <c r="L3" s="450"/>
      <c r="M3" s="450"/>
      <c r="N3" s="450"/>
      <c r="O3" s="3"/>
      <c r="P3" s="3"/>
    </row>
    <row r="4" spans="1:16" s="58" customFormat="1" ht="18.75" customHeight="1" x14ac:dyDescent="0.25">
      <c r="A4" s="391"/>
      <c r="B4" s="391"/>
      <c r="C4" s="391"/>
      <c r="D4" s="391"/>
      <c r="E4" s="391"/>
      <c r="F4" s="391"/>
      <c r="G4" s="391"/>
      <c r="H4" s="391"/>
      <c r="I4" s="391"/>
      <c r="J4" s="391"/>
      <c r="K4" s="32"/>
      <c r="L4" s="32"/>
      <c r="M4" s="32"/>
      <c r="N4" s="391"/>
      <c r="O4" s="3"/>
      <c r="P4" s="3"/>
    </row>
    <row r="5" spans="1:16" s="58" customFormat="1" ht="18.75" customHeight="1" x14ac:dyDescent="0.3">
      <c r="A5" s="391"/>
      <c r="B5" s="391"/>
      <c r="C5" s="442" t="s">
        <v>8</v>
      </c>
      <c r="D5" s="442"/>
      <c r="E5" s="442"/>
      <c r="F5" s="442"/>
      <c r="G5" s="442"/>
      <c r="H5" s="442"/>
      <c r="I5" s="442"/>
      <c r="J5" s="391" t="s">
        <v>159</v>
      </c>
      <c r="K5" s="32"/>
      <c r="L5" s="32"/>
      <c r="M5" s="32"/>
      <c r="N5" s="391"/>
      <c r="O5" s="3"/>
      <c r="P5" s="3"/>
    </row>
    <row r="6" spans="1:16" x14ac:dyDescent="0.25">
      <c r="A6" s="391"/>
      <c r="B6" s="391"/>
      <c r="C6" s="391"/>
      <c r="D6" s="391"/>
      <c r="E6" s="391"/>
      <c r="F6" s="391"/>
      <c r="G6" s="391"/>
      <c r="H6" s="391"/>
      <c r="I6" s="391"/>
      <c r="J6" s="391"/>
      <c r="K6" s="32"/>
      <c r="L6" s="32"/>
      <c r="M6" s="32"/>
      <c r="N6" s="391"/>
    </row>
    <row r="7" spans="1:16" ht="107.25" customHeight="1" x14ac:dyDescent="0.25">
      <c r="A7" s="335" t="s">
        <v>127</v>
      </c>
      <c r="B7" s="335" t="s">
        <v>152</v>
      </c>
      <c r="C7" s="332" t="s">
        <v>128</v>
      </c>
      <c r="D7" s="333" t="s">
        <v>0</v>
      </c>
      <c r="E7" s="332" t="s">
        <v>129</v>
      </c>
      <c r="F7" s="333" t="s">
        <v>1</v>
      </c>
      <c r="G7" s="333" t="s">
        <v>2</v>
      </c>
      <c r="H7" s="333" t="s">
        <v>3</v>
      </c>
      <c r="I7" s="333" t="s">
        <v>4</v>
      </c>
      <c r="J7" s="374" t="s">
        <v>24</v>
      </c>
      <c r="K7" s="374" t="s">
        <v>25</v>
      </c>
      <c r="L7" s="374" t="s">
        <v>130</v>
      </c>
      <c r="M7" s="374" t="s">
        <v>131</v>
      </c>
      <c r="N7" s="333" t="s">
        <v>26</v>
      </c>
    </row>
    <row r="8" spans="1:16" ht="72" x14ac:dyDescent="0.25">
      <c r="A8" s="452" t="s">
        <v>230</v>
      </c>
      <c r="B8" s="385" t="s">
        <v>59</v>
      </c>
      <c r="C8" s="432" t="s">
        <v>60</v>
      </c>
      <c r="D8" s="432" t="s">
        <v>5</v>
      </c>
      <c r="E8" s="334" t="s">
        <v>6</v>
      </c>
      <c r="F8" s="341" t="s">
        <v>9</v>
      </c>
      <c r="G8" s="280" t="s">
        <v>10</v>
      </c>
      <c r="H8" s="349">
        <v>100</v>
      </c>
      <c r="I8" s="349">
        <v>100</v>
      </c>
      <c r="J8" s="347">
        <f>I8/H8*100</f>
        <v>100</v>
      </c>
      <c r="K8" s="433">
        <f>((((J10+J9)/2)+J8)/2)</f>
        <v>100</v>
      </c>
      <c r="L8" s="389"/>
      <c r="M8" s="375" t="s">
        <v>153</v>
      </c>
      <c r="N8" s="388">
        <f>(K8+K11+K14+K17+K20+K24+K26+K28+K30+K32+K35)/11</f>
        <v>99.970355731225297</v>
      </c>
    </row>
    <row r="9" spans="1:16" x14ac:dyDescent="0.25">
      <c r="A9" s="453"/>
      <c r="B9" s="386"/>
      <c r="C9" s="432"/>
      <c r="D9" s="432"/>
      <c r="E9" s="334" t="s">
        <v>7</v>
      </c>
      <c r="F9" s="341" t="s">
        <v>12</v>
      </c>
      <c r="G9" s="280" t="s">
        <v>13</v>
      </c>
      <c r="H9" s="349">
        <v>5</v>
      </c>
      <c r="I9" s="349">
        <v>5</v>
      </c>
      <c r="J9" s="347">
        <f t="shared" ref="J9:J40" si="0">I9/H9*100</f>
        <v>100</v>
      </c>
      <c r="K9" s="434"/>
      <c r="L9" s="443"/>
      <c r="M9" s="339"/>
      <c r="N9" s="525"/>
    </row>
    <row r="10" spans="1:16" x14ac:dyDescent="0.25">
      <c r="A10" s="453"/>
      <c r="B10" s="387"/>
      <c r="C10" s="432"/>
      <c r="D10" s="432"/>
      <c r="E10" s="334" t="s">
        <v>7</v>
      </c>
      <c r="F10" s="341" t="s">
        <v>14</v>
      </c>
      <c r="G10" s="280" t="s">
        <v>15</v>
      </c>
      <c r="H10" s="349">
        <v>508</v>
      </c>
      <c r="I10" s="349">
        <v>508</v>
      </c>
      <c r="J10" s="347">
        <f t="shared" si="0"/>
        <v>100</v>
      </c>
      <c r="K10" s="435"/>
      <c r="L10" s="445"/>
      <c r="M10" s="339"/>
      <c r="N10" s="521"/>
    </row>
    <row r="11" spans="1:16" ht="72" x14ac:dyDescent="0.25">
      <c r="A11" s="453"/>
      <c r="B11" s="385" t="s">
        <v>62</v>
      </c>
      <c r="C11" s="432" t="s">
        <v>61</v>
      </c>
      <c r="D11" s="432" t="s">
        <v>5</v>
      </c>
      <c r="E11" s="334" t="s">
        <v>6</v>
      </c>
      <c r="F11" s="341" t="s">
        <v>9</v>
      </c>
      <c r="G11" s="280" t="s">
        <v>10</v>
      </c>
      <c r="H11" s="349">
        <v>100</v>
      </c>
      <c r="I11" s="96">
        <v>100</v>
      </c>
      <c r="J11" s="347">
        <f t="shared" si="0"/>
        <v>100</v>
      </c>
      <c r="K11" s="433">
        <f>((((J13+J12)/2)+J11)/2)</f>
        <v>100</v>
      </c>
      <c r="L11" s="389"/>
      <c r="M11" s="339"/>
      <c r="N11" s="374" t="s">
        <v>160</v>
      </c>
    </row>
    <row r="12" spans="1:16" x14ac:dyDescent="0.25">
      <c r="A12" s="453"/>
      <c r="B12" s="386"/>
      <c r="C12" s="432"/>
      <c r="D12" s="432"/>
      <c r="E12" s="334" t="s">
        <v>7</v>
      </c>
      <c r="F12" s="341" t="s">
        <v>12</v>
      </c>
      <c r="G12" s="280" t="s">
        <v>13</v>
      </c>
      <c r="H12" s="349">
        <v>12</v>
      </c>
      <c r="I12" s="349">
        <v>12</v>
      </c>
      <c r="J12" s="347">
        <f t="shared" si="0"/>
        <v>100</v>
      </c>
      <c r="K12" s="434"/>
      <c r="L12" s="443"/>
      <c r="M12" s="339"/>
      <c r="N12" s="525"/>
    </row>
    <row r="13" spans="1:16" x14ac:dyDescent="0.25">
      <c r="A13" s="453"/>
      <c r="B13" s="387"/>
      <c r="C13" s="432"/>
      <c r="D13" s="432"/>
      <c r="E13" s="334" t="s">
        <v>7</v>
      </c>
      <c r="F13" s="341" t="s">
        <v>14</v>
      </c>
      <c r="G13" s="280" t="s">
        <v>15</v>
      </c>
      <c r="H13" s="349">
        <v>1387</v>
      </c>
      <c r="I13" s="349">
        <v>1387</v>
      </c>
      <c r="J13" s="347">
        <f t="shared" si="0"/>
        <v>100</v>
      </c>
      <c r="K13" s="435"/>
      <c r="L13" s="445"/>
      <c r="M13" s="339"/>
      <c r="N13" s="520"/>
    </row>
    <row r="14" spans="1:16" ht="28.5" customHeight="1" x14ac:dyDescent="0.25">
      <c r="A14" s="453"/>
      <c r="B14" s="392" t="s">
        <v>65</v>
      </c>
      <c r="C14" s="446" t="s">
        <v>63</v>
      </c>
      <c r="D14" s="432" t="s">
        <v>5</v>
      </c>
      <c r="E14" s="334" t="s">
        <v>6</v>
      </c>
      <c r="F14" s="56" t="s">
        <v>18</v>
      </c>
      <c r="G14" s="280" t="s">
        <v>10</v>
      </c>
      <c r="H14" s="349">
        <v>100</v>
      </c>
      <c r="I14" s="349">
        <v>100</v>
      </c>
      <c r="J14" s="347">
        <f t="shared" si="0"/>
        <v>100</v>
      </c>
      <c r="K14" s="433">
        <f>((((J16+J15)/2)+J14)/2)</f>
        <v>100</v>
      </c>
      <c r="L14" s="389"/>
      <c r="M14" s="339"/>
      <c r="N14" s="520"/>
    </row>
    <row r="15" spans="1:16" x14ac:dyDescent="0.25">
      <c r="A15" s="453"/>
      <c r="B15" s="392"/>
      <c r="C15" s="447"/>
      <c r="D15" s="432"/>
      <c r="E15" s="334" t="s">
        <v>7</v>
      </c>
      <c r="F15" s="341" t="s">
        <v>12</v>
      </c>
      <c r="G15" s="280" t="s">
        <v>13</v>
      </c>
      <c r="H15" s="349">
        <v>5</v>
      </c>
      <c r="I15" s="349">
        <v>5</v>
      </c>
      <c r="J15" s="347">
        <f t="shared" si="0"/>
        <v>100</v>
      </c>
      <c r="K15" s="434"/>
      <c r="L15" s="443"/>
      <c r="M15" s="339"/>
      <c r="N15" s="520"/>
    </row>
    <row r="16" spans="1:16" x14ac:dyDescent="0.25">
      <c r="A16" s="453"/>
      <c r="B16" s="392"/>
      <c r="C16" s="439"/>
      <c r="D16" s="432"/>
      <c r="E16" s="334" t="s">
        <v>7</v>
      </c>
      <c r="F16" s="341" t="s">
        <v>14</v>
      </c>
      <c r="G16" s="280" t="s">
        <v>15</v>
      </c>
      <c r="H16" s="349">
        <v>508</v>
      </c>
      <c r="I16" s="349">
        <v>508</v>
      </c>
      <c r="J16" s="347">
        <f t="shared" si="0"/>
        <v>100</v>
      </c>
      <c r="K16" s="435"/>
      <c r="L16" s="445"/>
      <c r="M16" s="339"/>
      <c r="N16" s="520"/>
    </row>
    <row r="17" spans="1:14" ht="30" customHeight="1" x14ac:dyDescent="0.25">
      <c r="A17" s="453"/>
      <c r="B17" s="392" t="s">
        <v>66</v>
      </c>
      <c r="C17" s="432" t="s">
        <v>64</v>
      </c>
      <c r="D17" s="432" t="s">
        <v>5</v>
      </c>
      <c r="E17" s="334" t="s">
        <v>6</v>
      </c>
      <c r="F17" s="56" t="s">
        <v>18</v>
      </c>
      <c r="G17" s="280" t="s">
        <v>10</v>
      </c>
      <c r="H17" s="349">
        <v>100</v>
      </c>
      <c r="I17" s="96">
        <v>100</v>
      </c>
      <c r="J17" s="347">
        <f t="shared" si="0"/>
        <v>100</v>
      </c>
      <c r="K17" s="433">
        <f>((((J19+J18)/2)+J17)/2)</f>
        <v>100</v>
      </c>
      <c r="L17" s="389"/>
      <c r="M17" s="339"/>
      <c r="N17" s="520"/>
    </row>
    <row r="18" spans="1:14" x14ac:dyDescent="0.25">
      <c r="A18" s="453"/>
      <c r="B18" s="392"/>
      <c r="C18" s="432"/>
      <c r="D18" s="432"/>
      <c r="E18" s="334" t="s">
        <v>7</v>
      </c>
      <c r="F18" s="341" t="s">
        <v>12</v>
      </c>
      <c r="G18" s="280" t="s">
        <v>13</v>
      </c>
      <c r="H18" s="349">
        <v>12</v>
      </c>
      <c r="I18" s="349">
        <v>12</v>
      </c>
      <c r="J18" s="347">
        <f t="shared" si="0"/>
        <v>100</v>
      </c>
      <c r="K18" s="434"/>
      <c r="L18" s="443"/>
      <c r="M18" s="339"/>
      <c r="N18" s="520"/>
    </row>
    <row r="19" spans="1:14" x14ac:dyDescent="0.25">
      <c r="A19" s="453"/>
      <c r="B19" s="392"/>
      <c r="C19" s="432"/>
      <c r="D19" s="432"/>
      <c r="E19" s="334" t="s">
        <v>7</v>
      </c>
      <c r="F19" s="341" t="s">
        <v>14</v>
      </c>
      <c r="G19" s="280" t="s">
        <v>15</v>
      </c>
      <c r="H19" s="349">
        <v>1387</v>
      </c>
      <c r="I19" s="349">
        <v>1387</v>
      </c>
      <c r="J19" s="347">
        <f t="shared" si="0"/>
        <v>100</v>
      </c>
      <c r="K19" s="435"/>
      <c r="L19" s="445"/>
      <c r="M19" s="339"/>
      <c r="N19" s="520"/>
    </row>
    <row r="20" spans="1:14" ht="41.25" customHeight="1" x14ac:dyDescent="0.25">
      <c r="A20" s="453"/>
      <c r="B20" s="385" t="s">
        <v>67</v>
      </c>
      <c r="C20" s="432" t="s">
        <v>31</v>
      </c>
      <c r="D20" s="432" t="s">
        <v>5</v>
      </c>
      <c r="E20" s="334" t="s">
        <v>6</v>
      </c>
      <c r="F20" s="341" t="s">
        <v>32</v>
      </c>
      <c r="G20" s="280" t="s">
        <v>10</v>
      </c>
      <c r="H20" s="349">
        <v>100</v>
      </c>
      <c r="I20" s="349">
        <v>100</v>
      </c>
      <c r="J20" s="347">
        <f t="shared" si="0"/>
        <v>100</v>
      </c>
      <c r="K20" s="433">
        <f>(J20+J21)/2</f>
        <v>97.5</v>
      </c>
      <c r="L20" s="389" t="s">
        <v>231</v>
      </c>
      <c r="M20" s="339"/>
      <c r="N20" s="520"/>
    </row>
    <row r="21" spans="1:14" x14ac:dyDescent="0.25">
      <c r="A21" s="453"/>
      <c r="B21" s="387"/>
      <c r="C21" s="432"/>
      <c r="D21" s="432"/>
      <c r="E21" s="334" t="s">
        <v>7</v>
      </c>
      <c r="F21" s="341" t="s">
        <v>12</v>
      </c>
      <c r="G21" s="280" t="s">
        <v>13</v>
      </c>
      <c r="H21" s="349">
        <v>20</v>
      </c>
      <c r="I21" s="349">
        <v>19</v>
      </c>
      <c r="J21" s="347">
        <f t="shared" si="0"/>
        <v>95</v>
      </c>
      <c r="K21" s="435"/>
      <c r="L21" s="389"/>
      <c r="M21" s="339"/>
      <c r="N21" s="520"/>
    </row>
    <row r="22" spans="1:14" ht="42.75" customHeight="1" x14ac:dyDescent="0.25">
      <c r="A22" s="453"/>
      <c r="B22" s="385" t="s">
        <v>69</v>
      </c>
      <c r="C22" s="432" t="s">
        <v>71</v>
      </c>
      <c r="D22" s="432" t="s">
        <v>5</v>
      </c>
      <c r="E22" s="340" t="s">
        <v>6</v>
      </c>
      <c r="F22" s="374" t="s">
        <v>32</v>
      </c>
      <c r="G22" s="374" t="s">
        <v>10</v>
      </c>
      <c r="H22" s="350">
        <v>100</v>
      </c>
      <c r="I22" s="96">
        <v>100</v>
      </c>
      <c r="J22" s="347">
        <f t="shared" si="0"/>
        <v>100</v>
      </c>
      <c r="K22" s="433">
        <f t="shared" ref="K22" si="1">(J22+J23)/2</f>
        <v>100</v>
      </c>
      <c r="L22" s="433"/>
      <c r="M22" s="339"/>
      <c r="N22" s="520"/>
    </row>
    <row r="23" spans="1:14" x14ac:dyDescent="0.25">
      <c r="A23" s="453"/>
      <c r="B23" s="387"/>
      <c r="C23" s="432"/>
      <c r="D23" s="432"/>
      <c r="E23" s="340" t="s">
        <v>7</v>
      </c>
      <c r="F23" s="374" t="s">
        <v>12</v>
      </c>
      <c r="G23" s="374" t="s">
        <v>13</v>
      </c>
      <c r="H23" s="350">
        <v>1</v>
      </c>
      <c r="I23" s="350">
        <v>1</v>
      </c>
      <c r="J23" s="347">
        <f t="shared" si="0"/>
        <v>100</v>
      </c>
      <c r="K23" s="439"/>
      <c r="L23" s="435"/>
      <c r="M23" s="339"/>
      <c r="N23" s="520"/>
    </row>
    <row r="24" spans="1:14" ht="40.5" customHeight="1" x14ac:dyDescent="0.25">
      <c r="A24" s="453"/>
      <c r="B24" s="383" t="s">
        <v>73</v>
      </c>
      <c r="C24" s="432" t="s">
        <v>99</v>
      </c>
      <c r="D24" s="432" t="s">
        <v>5</v>
      </c>
      <c r="E24" s="334" t="s">
        <v>6</v>
      </c>
      <c r="F24" s="341" t="s">
        <v>32</v>
      </c>
      <c r="G24" s="280" t="s">
        <v>10</v>
      </c>
      <c r="H24" s="349">
        <v>100</v>
      </c>
      <c r="I24" s="349">
        <v>100</v>
      </c>
      <c r="J24" s="347">
        <f t="shared" si="0"/>
        <v>100</v>
      </c>
      <c r="K24" s="433">
        <f t="shared" ref="K24" si="2">(J24+J25)/2</f>
        <v>100</v>
      </c>
      <c r="L24" s="389"/>
      <c r="M24" s="339"/>
      <c r="N24" s="520"/>
    </row>
    <row r="25" spans="1:14" x14ac:dyDescent="0.25">
      <c r="A25" s="453"/>
      <c r="B25" s="384"/>
      <c r="C25" s="432"/>
      <c r="D25" s="432"/>
      <c r="E25" s="334" t="s">
        <v>7</v>
      </c>
      <c r="F25" s="341" t="s">
        <v>12</v>
      </c>
      <c r="G25" s="280" t="s">
        <v>13</v>
      </c>
      <c r="H25" s="349">
        <v>1</v>
      </c>
      <c r="I25" s="349">
        <v>1</v>
      </c>
      <c r="J25" s="347">
        <f t="shared" si="0"/>
        <v>100</v>
      </c>
      <c r="K25" s="435"/>
      <c r="L25" s="389"/>
      <c r="M25" s="339"/>
      <c r="N25" s="520"/>
    </row>
    <row r="26" spans="1:14" ht="42" customHeight="1" x14ac:dyDescent="0.25">
      <c r="A26" s="453"/>
      <c r="B26" s="385" t="s">
        <v>72</v>
      </c>
      <c r="C26" s="432" t="s">
        <v>33</v>
      </c>
      <c r="D26" s="432" t="s">
        <v>5</v>
      </c>
      <c r="E26" s="334" t="s">
        <v>6</v>
      </c>
      <c r="F26" s="341" t="s">
        <v>34</v>
      </c>
      <c r="G26" s="280" t="s">
        <v>10</v>
      </c>
      <c r="H26" s="349">
        <v>100</v>
      </c>
      <c r="I26" s="96">
        <v>100</v>
      </c>
      <c r="J26" s="347">
        <f t="shared" si="0"/>
        <v>100</v>
      </c>
      <c r="K26" s="433">
        <f t="shared" ref="K26" si="3">(J26+J27)/2</f>
        <v>102.17391304347825</v>
      </c>
      <c r="L26" s="389"/>
      <c r="M26" s="339"/>
      <c r="N26" s="520"/>
    </row>
    <row r="27" spans="1:14" x14ac:dyDescent="0.25">
      <c r="A27" s="453"/>
      <c r="B27" s="387"/>
      <c r="C27" s="432"/>
      <c r="D27" s="432"/>
      <c r="E27" s="334" t="s">
        <v>7</v>
      </c>
      <c r="F27" s="341" t="s">
        <v>12</v>
      </c>
      <c r="G27" s="280" t="s">
        <v>13</v>
      </c>
      <c r="H27" s="349">
        <v>23</v>
      </c>
      <c r="I27" s="349">
        <v>24</v>
      </c>
      <c r="J27" s="347">
        <f t="shared" si="0"/>
        <v>104.34782608695652</v>
      </c>
      <c r="K27" s="435"/>
      <c r="L27" s="389"/>
      <c r="M27" s="339"/>
      <c r="N27" s="520"/>
    </row>
    <row r="28" spans="1:14" ht="42.75" customHeight="1" x14ac:dyDescent="0.25">
      <c r="A28" s="453"/>
      <c r="B28" s="385" t="s">
        <v>74</v>
      </c>
      <c r="C28" s="432" t="s">
        <v>94</v>
      </c>
      <c r="D28" s="432" t="s">
        <v>5</v>
      </c>
      <c r="E28" s="334" t="s">
        <v>6</v>
      </c>
      <c r="F28" s="341" t="s">
        <v>34</v>
      </c>
      <c r="G28" s="280" t="s">
        <v>10</v>
      </c>
      <c r="H28" s="349">
        <v>100</v>
      </c>
      <c r="I28" s="349">
        <v>100</v>
      </c>
      <c r="J28" s="347">
        <f t="shared" si="0"/>
        <v>100</v>
      </c>
      <c r="K28" s="433">
        <f t="shared" ref="K28" si="4">(J28+J29)/2</f>
        <v>100</v>
      </c>
      <c r="L28" s="388"/>
      <c r="M28" s="339"/>
      <c r="N28" s="520"/>
    </row>
    <row r="29" spans="1:14" x14ac:dyDescent="0.25">
      <c r="A29" s="453"/>
      <c r="B29" s="387"/>
      <c r="C29" s="432"/>
      <c r="D29" s="432"/>
      <c r="E29" s="334" t="s">
        <v>7</v>
      </c>
      <c r="F29" s="341" t="s">
        <v>12</v>
      </c>
      <c r="G29" s="280" t="s">
        <v>13</v>
      </c>
      <c r="H29" s="349">
        <v>3</v>
      </c>
      <c r="I29" s="349">
        <v>3</v>
      </c>
      <c r="J29" s="347">
        <f t="shared" si="0"/>
        <v>100</v>
      </c>
      <c r="K29" s="435"/>
      <c r="L29" s="389"/>
      <c r="M29" s="339"/>
      <c r="N29" s="520"/>
    </row>
    <row r="30" spans="1:14" ht="29.25" customHeight="1" x14ac:dyDescent="0.25">
      <c r="A30" s="453"/>
      <c r="B30" s="385" t="s">
        <v>76</v>
      </c>
      <c r="C30" s="432" t="s">
        <v>36</v>
      </c>
      <c r="D30" s="432" t="s">
        <v>5</v>
      </c>
      <c r="E30" s="334" t="s">
        <v>6</v>
      </c>
      <c r="F30" s="341" t="s">
        <v>37</v>
      </c>
      <c r="G30" s="280" t="s">
        <v>10</v>
      </c>
      <c r="H30" s="349">
        <v>100</v>
      </c>
      <c r="I30" s="349">
        <v>100</v>
      </c>
      <c r="J30" s="347">
        <f t="shared" si="0"/>
        <v>100</v>
      </c>
      <c r="K30" s="433">
        <f t="shared" ref="K30" si="5">(J30+J31)/2</f>
        <v>100</v>
      </c>
      <c r="L30" s="389"/>
      <c r="M30" s="339"/>
      <c r="N30" s="520"/>
    </row>
    <row r="31" spans="1:14" ht="25.5" customHeight="1" x14ac:dyDescent="0.25">
      <c r="A31" s="453"/>
      <c r="B31" s="386"/>
      <c r="C31" s="432"/>
      <c r="D31" s="432"/>
      <c r="E31" s="334" t="s">
        <v>7</v>
      </c>
      <c r="F31" s="341" t="s">
        <v>12</v>
      </c>
      <c r="G31" s="280" t="s">
        <v>13</v>
      </c>
      <c r="H31" s="349">
        <v>2</v>
      </c>
      <c r="I31" s="349">
        <v>2</v>
      </c>
      <c r="J31" s="347">
        <f t="shared" si="0"/>
        <v>100</v>
      </c>
      <c r="K31" s="435"/>
      <c r="L31" s="389"/>
      <c r="M31" s="339"/>
      <c r="N31" s="520"/>
    </row>
    <row r="32" spans="1:14" ht="24" x14ac:dyDescent="0.25">
      <c r="A32" s="453"/>
      <c r="B32" s="387"/>
      <c r="C32" s="446" t="s">
        <v>77</v>
      </c>
      <c r="D32" s="446" t="s">
        <v>75</v>
      </c>
      <c r="E32" s="334" t="s">
        <v>6</v>
      </c>
      <c r="F32" s="341" t="s">
        <v>78</v>
      </c>
      <c r="G32" s="280" t="s">
        <v>10</v>
      </c>
      <c r="H32" s="349">
        <v>100</v>
      </c>
      <c r="I32" s="349">
        <v>100</v>
      </c>
      <c r="J32" s="347">
        <f t="shared" si="0"/>
        <v>100</v>
      </c>
      <c r="K32" s="433">
        <f>((((J34+J33)/2)+J32)/2)</f>
        <v>100</v>
      </c>
      <c r="L32" s="389"/>
      <c r="M32" s="339"/>
      <c r="N32" s="520"/>
    </row>
    <row r="33" spans="1:14" ht="24" x14ac:dyDescent="0.25">
      <c r="A33" s="453"/>
      <c r="B33" s="385" t="s">
        <v>103</v>
      </c>
      <c r="C33" s="447"/>
      <c r="D33" s="447"/>
      <c r="E33" s="334" t="s">
        <v>7</v>
      </c>
      <c r="F33" s="341" t="s">
        <v>79</v>
      </c>
      <c r="G33" s="280" t="s">
        <v>81</v>
      </c>
      <c r="H33" s="349">
        <v>2</v>
      </c>
      <c r="I33" s="349">
        <v>2</v>
      </c>
      <c r="J33" s="347">
        <f t="shared" si="0"/>
        <v>100</v>
      </c>
      <c r="K33" s="434"/>
      <c r="L33" s="389"/>
      <c r="M33" s="339"/>
      <c r="N33" s="520"/>
    </row>
    <row r="34" spans="1:14" x14ac:dyDescent="0.25">
      <c r="A34" s="453"/>
      <c r="B34" s="386"/>
      <c r="C34" s="439"/>
      <c r="D34" s="439"/>
      <c r="E34" s="334" t="s">
        <v>7</v>
      </c>
      <c r="F34" s="341" t="s">
        <v>80</v>
      </c>
      <c r="G34" s="280" t="s">
        <v>81</v>
      </c>
      <c r="H34" s="349">
        <v>5</v>
      </c>
      <c r="I34" s="349">
        <v>5</v>
      </c>
      <c r="J34" s="347">
        <f t="shared" si="0"/>
        <v>100</v>
      </c>
      <c r="K34" s="435"/>
      <c r="L34" s="389" t="s">
        <v>159</v>
      </c>
      <c r="M34" s="339"/>
      <c r="N34" s="520"/>
    </row>
    <row r="35" spans="1:14" ht="24" x14ac:dyDescent="0.25">
      <c r="A35" s="454"/>
      <c r="B35" s="387"/>
      <c r="C35" s="432" t="s">
        <v>39</v>
      </c>
      <c r="D35" s="432" t="s">
        <v>5</v>
      </c>
      <c r="E35" s="334" t="s">
        <v>6</v>
      </c>
      <c r="F35" s="341" t="s">
        <v>40</v>
      </c>
      <c r="G35" s="280" t="s">
        <v>10</v>
      </c>
      <c r="H35" s="345">
        <v>100</v>
      </c>
      <c r="I35" s="345">
        <v>100</v>
      </c>
      <c r="J35" s="347">
        <f t="shared" si="0"/>
        <v>100</v>
      </c>
      <c r="K35" s="433">
        <f>((((J37+J36)/2)+J35)/2)</f>
        <v>100</v>
      </c>
      <c r="L35" s="389"/>
      <c r="M35" s="336"/>
      <c r="N35" s="521"/>
    </row>
    <row r="36" spans="1:14" x14ac:dyDescent="0.25">
      <c r="A36" s="391"/>
      <c r="B36" s="391"/>
      <c r="C36" s="432"/>
      <c r="D36" s="432"/>
      <c r="E36" s="334" t="s">
        <v>7</v>
      </c>
      <c r="F36" s="341" t="s">
        <v>12</v>
      </c>
      <c r="G36" s="280" t="s">
        <v>13</v>
      </c>
      <c r="H36" s="345">
        <v>51</v>
      </c>
      <c r="I36" s="345">
        <v>51</v>
      </c>
      <c r="J36" s="347">
        <f t="shared" si="0"/>
        <v>100</v>
      </c>
      <c r="K36" s="434"/>
      <c r="L36" s="389"/>
      <c r="M36" s="32"/>
      <c r="N36" s="391"/>
    </row>
    <row r="37" spans="1:14" x14ac:dyDescent="0.25">
      <c r="A37" s="391"/>
      <c r="B37" s="391"/>
      <c r="C37" s="432"/>
      <c r="D37" s="432"/>
      <c r="E37" s="334" t="s">
        <v>7</v>
      </c>
      <c r="F37" s="341" t="s">
        <v>41</v>
      </c>
      <c r="G37" s="280" t="s">
        <v>42</v>
      </c>
      <c r="H37" s="8">
        <v>400</v>
      </c>
      <c r="I37" s="8">
        <v>400</v>
      </c>
      <c r="J37" s="16">
        <f t="shared" si="0"/>
        <v>100</v>
      </c>
      <c r="K37" s="435"/>
      <c r="L37" s="389"/>
      <c r="M37" s="32"/>
      <c r="N37" s="391"/>
    </row>
    <row r="38" spans="1:14" ht="24" x14ac:dyDescent="0.25">
      <c r="A38" s="391"/>
      <c r="B38" s="391"/>
      <c r="C38" s="432" t="s">
        <v>106</v>
      </c>
      <c r="D38" s="432" t="s">
        <v>5</v>
      </c>
      <c r="E38" s="340" t="s">
        <v>6</v>
      </c>
      <c r="F38" s="374" t="s">
        <v>78</v>
      </c>
      <c r="G38" s="374" t="s">
        <v>10</v>
      </c>
      <c r="H38" s="348">
        <v>100</v>
      </c>
      <c r="I38" s="348">
        <v>100</v>
      </c>
      <c r="J38" s="347">
        <f t="shared" si="0"/>
        <v>100</v>
      </c>
      <c r="K38" s="436">
        <f>((((J40+J39)/2)+J38)/2)</f>
        <v>100</v>
      </c>
      <c r="L38" s="379"/>
      <c r="M38" s="32"/>
      <c r="N38" s="391"/>
    </row>
    <row r="39" spans="1:14" x14ac:dyDescent="0.25">
      <c r="A39" s="391"/>
      <c r="B39" s="391"/>
      <c r="C39" s="432"/>
      <c r="D39" s="432"/>
      <c r="E39" s="340" t="s">
        <v>216</v>
      </c>
      <c r="F39" s="374" t="s">
        <v>12</v>
      </c>
      <c r="G39" s="374" t="s">
        <v>13</v>
      </c>
      <c r="H39" s="348">
        <v>14</v>
      </c>
      <c r="I39" s="348">
        <v>14</v>
      </c>
      <c r="J39" s="347">
        <f t="shared" si="0"/>
        <v>100</v>
      </c>
      <c r="K39" s="438"/>
      <c r="L39" s="379"/>
      <c r="M39" s="32"/>
      <c r="N39" s="391"/>
    </row>
    <row r="40" spans="1:14" x14ac:dyDescent="0.25">
      <c r="C40" s="432"/>
      <c r="D40" s="432"/>
      <c r="E40" s="340" t="s">
        <v>7</v>
      </c>
      <c r="F40" s="374" t="s">
        <v>14</v>
      </c>
      <c r="G40" s="374" t="s">
        <v>15</v>
      </c>
      <c r="H40" s="348">
        <v>2352</v>
      </c>
      <c r="I40" s="348">
        <v>2352</v>
      </c>
      <c r="J40" s="347">
        <f t="shared" si="0"/>
        <v>100</v>
      </c>
      <c r="K40" s="437"/>
      <c r="L40" s="379"/>
    </row>
    <row r="41" spans="1:14" x14ac:dyDescent="0.25">
      <c r="C41" s="391"/>
      <c r="D41" s="391"/>
      <c r="E41" s="391"/>
      <c r="F41" s="391"/>
      <c r="G41" s="391"/>
      <c r="H41" s="391"/>
      <c r="I41" s="391"/>
      <c r="J41" s="391"/>
      <c r="K41" s="32"/>
      <c r="L41" s="32"/>
    </row>
    <row r="42" spans="1:14" x14ac:dyDescent="0.25">
      <c r="C42" s="391"/>
      <c r="D42" s="391"/>
      <c r="E42" s="391"/>
      <c r="F42" s="391"/>
      <c r="G42" s="391"/>
      <c r="H42" s="391"/>
      <c r="I42" s="391"/>
      <c r="J42" s="391"/>
      <c r="K42" s="32"/>
      <c r="L42" s="32"/>
    </row>
    <row r="43" spans="1:14" x14ac:dyDescent="0.25">
      <c r="C43" s="391"/>
      <c r="D43" s="391"/>
      <c r="E43" s="391"/>
      <c r="F43" s="391"/>
      <c r="G43" s="391"/>
      <c r="H43" s="391"/>
      <c r="I43" s="391"/>
      <c r="J43" s="391"/>
      <c r="K43" s="32"/>
      <c r="L43" s="32"/>
    </row>
    <row r="44" spans="1:14" x14ac:dyDescent="0.25">
      <c r="C44" s="391"/>
      <c r="D44" s="391"/>
      <c r="E44" s="391"/>
      <c r="F44" s="391"/>
      <c r="G44" s="391"/>
      <c r="H44" s="391"/>
      <c r="I44" s="391"/>
      <c r="J44" s="391"/>
      <c r="K44" s="32"/>
      <c r="L44" s="32"/>
    </row>
  </sheetData>
  <autoFilter ref="A7:N35"/>
  <mergeCells count="50">
    <mergeCell ref="C22:C23"/>
    <mergeCell ref="D22:D23"/>
    <mergeCell ref="K22:K23"/>
    <mergeCell ref="L22:L23"/>
    <mergeCell ref="C38:C40"/>
    <mergeCell ref="D38:D40"/>
    <mergeCell ref="K38:K40"/>
    <mergeCell ref="C32:C34"/>
    <mergeCell ref="D32:D34"/>
    <mergeCell ref="K32:K34"/>
    <mergeCell ref="C35:C37"/>
    <mergeCell ref="D35:D37"/>
    <mergeCell ref="K35:K37"/>
    <mergeCell ref="C28:C29"/>
    <mergeCell ref="D28:D29"/>
    <mergeCell ref="K28:K29"/>
    <mergeCell ref="C30:C31"/>
    <mergeCell ref="D30:D31"/>
    <mergeCell ref="K30:K31"/>
    <mergeCell ref="C24:C25"/>
    <mergeCell ref="D24:D25"/>
    <mergeCell ref="K24:K25"/>
    <mergeCell ref="C26:C27"/>
    <mergeCell ref="D26:D27"/>
    <mergeCell ref="K26:K27"/>
    <mergeCell ref="C20:C21"/>
    <mergeCell ref="D20:D21"/>
    <mergeCell ref="K20:K21"/>
    <mergeCell ref="K14:K16"/>
    <mergeCell ref="L15:L16"/>
    <mergeCell ref="C17:C19"/>
    <mergeCell ref="D17:D19"/>
    <mergeCell ref="K17:K19"/>
    <mergeCell ref="L18:L19"/>
    <mergeCell ref="I2:N2"/>
    <mergeCell ref="I3:N3"/>
    <mergeCell ref="C5:I5"/>
    <mergeCell ref="A8:A35"/>
    <mergeCell ref="C8:C10"/>
    <mergeCell ref="D8:D10"/>
    <mergeCell ref="K8:K10"/>
    <mergeCell ref="L9:L10"/>
    <mergeCell ref="N9:N10"/>
    <mergeCell ref="C11:C13"/>
    <mergeCell ref="D11:D13"/>
    <mergeCell ref="K11:K13"/>
    <mergeCell ref="L12:L13"/>
    <mergeCell ref="N12:N35"/>
    <mergeCell ref="C14:C16"/>
    <mergeCell ref="D14:D16"/>
  </mergeCells>
  <pageMargins left="0.11811023622047245" right="0.11811023622047245" top="0.15748031496062992" bottom="0.15748031496062992" header="0.11811023622047245" footer="0.19685039370078741"/>
  <pageSetup paperSize="9" scale="58" fitToHeight="0" orientation="landscape" r:id="rId1"/>
  <rowBreaks count="1" manualBreakCount="1">
    <brk id="44" max="1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43"/>
  <sheetViews>
    <sheetView view="pageBreakPreview" topLeftCell="A19" zoomScale="85" zoomScaleNormal="70" zoomScaleSheetLayoutView="85" workbookViewId="0">
      <pane xSplit="3" topLeftCell="D1" activePane="topRight" state="frozen"/>
      <selection activeCell="E14" sqref="E14"/>
      <selection pane="topRight" activeCell="E42" sqref="E42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6.7109375" style="1" customWidth="1"/>
    <col min="10" max="14" width="15.85546875" style="1"/>
    <col min="15" max="16" width="15.85546875" style="3"/>
    <col min="17" max="16384" width="15.85546875" style="1"/>
  </cols>
  <sheetData>
    <row r="1" spans="1:16" s="62" customFormat="1" ht="18" customHeight="1" x14ac:dyDescent="0.25">
      <c r="A1" s="391"/>
      <c r="B1" s="391"/>
      <c r="C1" s="391"/>
      <c r="D1" s="391"/>
      <c r="E1" s="391"/>
      <c r="F1" s="391"/>
      <c r="G1" s="391"/>
      <c r="H1" s="391"/>
      <c r="I1" s="391" t="s">
        <v>203</v>
      </c>
      <c r="J1" s="391"/>
      <c r="K1" s="391"/>
      <c r="L1" s="391"/>
      <c r="M1" s="391"/>
      <c r="N1" s="391"/>
      <c r="O1" s="3"/>
      <c r="P1" s="3"/>
    </row>
    <row r="2" spans="1:16" s="62" customFormat="1" ht="15" customHeight="1" x14ac:dyDescent="0.25">
      <c r="A2" s="391"/>
      <c r="B2" s="391"/>
      <c r="C2" s="391"/>
      <c r="D2" s="391"/>
      <c r="E2" s="391"/>
      <c r="F2" s="391"/>
      <c r="G2" s="391"/>
      <c r="H2" s="391"/>
      <c r="I2" s="450" t="s">
        <v>58</v>
      </c>
      <c r="J2" s="450"/>
      <c r="K2" s="450"/>
      <c r="L2" s="450"/>
      <c r="M2" s="450"/>
      <c r="N2" s="450"/>
      <c r="O2" s="3"/>
      <c r="P2" s="3"/>
    </row>
    <row r="3" spans="1:16" s="62" customFormat="1" ht="15" customHeight="1" x14ac:dyDescent="0.25">
      <c r="A3" s="391"/>
      <c r="B3" s="391"/>
      <c r="C3" s="391"/>
      <c r="D3" s="391"/>
      <c r="E3" s="391"/>
      <c r="F3" s="391"/>
      <c r="G3" s="391"/>
      <c r="H3" s="391"/>
      <c r="I3" s="450" t="s">
        <v>238</v>
      </c>
      <c r="J3" s="450"/>
      <c r="K3" s="450"/>
      <c r="L3" s="450"/>
      <c r="M3" s="450"/>
      <c r="N3" s="450"/>
      <c r="O3" s="3"/>
      <c r="P3" s="3"/>
    </row>
    <row r="4" spans="1:16" s="62" customFormat="1" ht="18.75" customHeight="1" x14ac:dyDescent="0.25">
      <c r="A4" s="391"/>
      <c r="B4" s="391"/>
      <c r="C4" s="391"/>
      <c r="D4" s="391"/>
      <c r="E4" s="391"/>
      <c r="F4" s="391"/>
      <c r="G4" s="391"/>
      <c r="H4" s="391"/>
      <c r="I4" s="391"/>
      <c r="J4" s="391"/>
      <c r="K4" s="391" t="s">
        <v>159</v>
      </c>
      <c r="L4" s="391"/>
      <c r="M4" s="391"/>
      <c r="N4" s="391"/>
      <c r="O4" s="3"/>
      <c r="P4" s="3"/>
    </row>
    <row r="5" spans="1:16" s="62" customFormat="1" ht="18.75" customHeight="1" x14ac:dyDescent="0.3">
      <c r="A5" s="391"/>
      <c r="B5" s="391"/>
      <c r="C5" s="442" t="s">
        <v>8</v>
      </c>
      <c r="D5" s="442"/>
      <c r="E5" s="442"/>
      <c r="F5" s="442"/>
      <c r="G5" s="442"/>
      <c r="H5" s="442"/>
      <c r="I5" s="442"/>
      <c r="J5" s="391"/>
      <c r="K5" s="391"/>
      <c r="L5" s="391"/>
      <c r="M5" s="391"/>
      <c r="N5" s="391"/>
      <c r="O5" s="3"/>
      <c r="P5" s="3"/>
    </row>
    <row r="6" spans="1:16" ht="106.5" customHeight="1" x14ac:dyDescent="0.25">
      <c r="A6" s="335" t="s">
        <v>127</v>
      </c>
      <c r="B6" s="335" t="s">
        <v>152</v>
      </c>
      <c r="C6" s="332" t="s">
        <v>128</v>
      </c>
      <c r="D6" s="333" t="s">
        <v>0</v>
      </c>
      <c r="E6" s="332" t="s">
        <v>129</v>
      </c>
      <c r="F6" s="333" t="s">
        <v>1</v>
      </c>
      <c r="G6" s="333" t="s">
        <v>2</v>
      </c>
      <c r="H6" s="333" t="s">
        <v>3</v>
      </c>
      <c r="I6" s="333" t="s">
        <v>4</v>
      </c>
      <c r="J6" s="374" t="s">
        <v>24</v>
      </c>
      <c r="K6" s="374" t="s">
        <v>25</v>
      </c>
      <c r="L6" s="374" t="s">
        <v>130</v>
      </c>
      <c r="M6" s="374" t="s">
        <v>131</v>
      </c>
      <c r="N6" s="333" t="s">
        <v>26</v>
      </c>
    </row>
    <row r="7" spans="1:16" ht="72" x14ac:dyDescent="0.25">
      <c r="A7" s="430" t="s">
        <v>227</v>
      </c>
      <c r="B7" s="515" t="s">
        <v>59</v>
      </c>
      <c r="C7" s="446" t="s">
        <v>60</v>
      </c>
      <c r="D7" s="432" t="s">
        <v>5</v>
      </c>
      <c r="E7" s="334" t="s">
        <v>6</v>
      </c>
      <c r="F7" s="374" t="s">
        <v>9</v>
      </c>
      <c r="G7" s="334" t="s">
        <v>10</v>
      </c>
      <c r="H7" s="343">
        <v>100</v>
      </c>
      <c r="I7" s="343">
        <v>100</v>
      </c>
      <c r="J7" s="34">
        <f t="shared" ref="J7:J43" si="0">I7/H7*100</f>
        <v>100</v>
      </c>
      <c r="K7" s="433">
        <f>((((J9+J8)/2)+J7)/2)</f>
        <v>100</v>
      </c>
      <c r="L7" s="433"/>
      <c r="M7" s="375" t="s">
        <v>153</v>
      </c>
      <c r="N7" s="375">
        <f>(K7+K10+K13+K16+K19+K21+K23+K25+K27+K29+K32+K34+K36+K38+K41)/15</f>
        <v>100.68684933627463</v>
      </c>
    </row>
    <row r="8" spans="1:16" x14ac:dyDescent="0.25">
      <c r="A8" s="431"/>
      <c r="B8" s="516"/>
      <c r="C8" s="447"/>
      <c r="D8" s="432"/>
      <c r="E8" s="334" t="s">
        <v>7</v>
      </c>
      <c r="F8" s="374" t="s">
        <v>12</v>
      </c>
      <c r="G8" s="334" t="s">
        <v>13</v>
      </c>
      <c r="H8" s="343">
        <v>5</v>
      </c>
      <c r="I8" s="343">
        <v>5</v>
      </c>
      <c r="J8" s="34">
        <f t="shared" si="0"/>
        <v>100</v>
      </c>
      <c r="K8" s="434"/>
      <c r="L8" s="434"/>
      <c r="M8" s="339"/>
      <c r="N8" s="381"/>
    </row>
    <row r="9" spans="1:16" x14ac:dyDescent="0.25">
      <c r="A9" s="431"/>
      <c r="B9" s="517"/>
      <c r="C9" s="439"/>
      <c r="D9" s="432"/>
      <c r="E9" s="334" t="s">
        <v>7</v>
      </c>
      <c r="F9" s="374" t="s">
        <v>14</v>
      </c>
      <c r="G9" s="334" t="s">
        <v>15</v>
      </c>
      <c r="H9" s="343">
        <v>250</v>
      </c>
      <c r="I9" s="80">
        <v>250</v>
      </c>
      <c r="J9" s="34">
        <f t="shared" si="0"/>
        <v>100</v>
      </c>
      <c r="K9" s="434"/>
      <c r="L9" s="435"/>
      <c r="M9" s="339"/>
      <c r="N9" s="381"/>
    </row>
    <row r="10" spans="1:16" ht="72" x14ac:dyDescent="0.25">
      <c r="A10" s="431"/>
      <c r="B10" s="515" t="s">
        <v>62</v>
      </c>
      <c r="C10" s="446" t="s">
        <v>61</v>
      </c>
      <c r="D10" s="432" t="s">
        <v>5</v>
      </c>
      <c r="E10" s="334" t="s">
        <v>6</v>
      </c>
      <c r="F10" s="374" t="s">
        <v>9</v>
      </c>
      <c r="G10" s="334" t="s">
        <v>10</v>
      </c>
      <c r="H10" s="343">
        <v>100</v>
      </c>
      <c r="I10" s="343">
        <v>100</v>
      </c>
      <c r="J10" s="34">
        <f t="shared" si="0"/>
        <v>100</v>
      </c>
      <c r="K10" s="433">
        <f>((((J12+J11)/2)+J10)/2)</f>
        <v>100</v>
      </c>
      <c r="L10" s="399"/>
      <c r="M10" s="339"/>
      <c r="N10" s="381" t="s">
        <v>160</v>
      </c>
    </row>
    <row r="11" spans="1:16" x14ac:dyDescent="0.25">
      <c r="A11" s="431"/>
      <c r="B11" s="516"/>
      <c r="C11" s="447"/>
      <c r="D11" s="432"/>
      <c r="E11" s="334" t="s">
        <v>7</v>
      </c>
      <c r="F11" s="374" t="s">
        <v>12</v>
      </c>
      <c r="G11" s="334" t="s">
        <v>13</v>
      </c>
      <c r="H11" s="343">
        <v>8</v>
      </c>
      <c r="I11" s="78">
        <v>8</v>
      </c>
      <c r="J11" s="34">
        <f t="shared" si="0"/>
        <v>100</v>
      </c>
      <c r="K11" s="434"/>
      <c r="L11" s="342"/>
      <c r="M11" s="339"/>
      <c r="N11" s="337"/>
    </row>
    <row r="12" spans="1:16" x14ac:dyDescent="0.25">
      <c r="A12" s="431"/>
      <c r="B12" s="517"/>
      <c r="C12" s="439"/>
      <c r="D12" s="432"/>
      <c r="E12" s="334" t="s">
        <v>7</v>
      </c>
      <c r="F12" s="374" t="s">
        <v>14</v>
      </c>
      <c r="G12" s="334" t="s">
        <v>15</v>
      </c>
      <c r="H12" s="343">
        <v>1276</v>
      </c>
      <c r="I12" s="57">
        <v>1276</v>
      </c>
      <c r="J12" s="34">
        <f t="shared" si="0"/>
        <v>100</v>
      </c>
      <c r="K12" s="434"/>
      <c r="L12" s="342"/>
      <c r="M12" s="339"/>
      <c r="N12" s="337"/>
    </row>
    <row r="13" spans="1:16" ht="30" customHeight="1" x14ac:dyDescent="0.25">
      <c r="A13" s="431"/>
      <c r="B13" s="526" t="s">
        <v>65</v>
      </c>
      <c r="C13" s="446" t="s">
        <v>228</v>
      </c>
      <c r="D13" s="432" t="s">
        <v>5</v>
      </c>
      <c r="E13" s="334" t="s">
        <v>6</v>
      </c>
      <c r="F13" s="56" t="s">
        <v>18</v>
      </c>
      <c r="G13" s="334" t="s">
        <v>10</v>
      </c>
      <c r="H13" s="343">
        <v>100</v>
      </c>
      <c r="I13" s="343">
        <v>100</v>
      </c>
      <c r="J13" s="34">
        <f t="shared" si="0"/>
        <v>100</v>
      </c>
      <c r="K13" s="433">
        <f>((((J15+J14)/2)+J13)/2)</f>
        <v>85</v>
      </c>
      <c r="L13" s="433"/>
      <c r="M13" s="339"/>
      <c r="N13" s="337"/>
    </row>
    <row r="14" spans="1:16" x14ac:dyDescent="0.25">
      <c r="A14" s="431"/>
      <c r="B14" s="526"/>
      <c r="C14" s="447"/>
      <c r="D14" s="432"/>
      <c r="E14" s="334" t="s">
        <v>7</v>
      </c>
      <c r="F14" s="374" t="s">
        <v>12</v>
      </c>
      <c r="G14" s="334" t="s">
        <v>13</v>
      </c>
      <c r="H14" s="343">
        <v>5</v>
      </c>
      <c r="I14" s="343">
        <v>2</v>
      </c>
      <c r="J14" s="34">
        <f t="shared" si="0"/>
        <v>40</v>
      </c>
      <c r="K14" s="434"/>
      <c r="L14" s="434"/>
      <c r="M14" s="339"/>
      <c r="N14" s="337"/>
    </row>
    <row r="15" spans="1:16" x14ac:dyDescent="0.25">
      <c r="A15" s="431"/>
      <c r="B15" s="526"/>
      <c r="C15" s="439"/>
      <c r="D15" s="432"/>
      <c r="E15" s="334" t="s">
        <v>7</v>
      </c>
      <c r="F15" s="374" t="s">
        <v>14</v>
      </c>
      <c r="G15" s="334" t="s">
        <v>15</v>
      </c>
      <c r="H15" s="343">
        <v>250</v>
      </c>
      <c r="I15" s="343">
        <v>250</v>
      </c>
      <c r="J15" s="34">
        <f t="shared" si="0"/>
        <v>100</v>
      </c>
      <c r="K15" s="434"/>
      <c r="L15" s="435"/>
      <c r="M15" s="339"/>
      <c r="N15" s="337"/>
    </row>
    <row r="16" spans="1:16" ht="34.5" customHeight="1" x14ac:dyDescent="0.25">
      <c r="A16" s="431"/>
      <c r="B16" s="526" t="s">
        <v>66</v>
      </c>
      <c r="C16" s="432" t="s">
        <v>112</v>
      </c>
      <c r="D16" s="432" t="s">
        <v>5</v>
      </c>
      <c r="E16" s="334" t="s">
        <v>6</v>
      </c>
      <c r="F16" s="56" t="s">
        <v>18</v>
      </c>
      <c r="G16" s="334" t="s">
        <v>10</v>
      </c>
      <c r="H16" s="343">
        <v>100</v>
      </c>
      <c r="I16" s="343">
        <v>100</v>
      </c>
      <c r="J16" s="34">
        <f t="shared" si="0"/>
        <v>100</v>
      </c>
      <c r="K16" s="433">
        <f>((((J18+J17)/2)+J16)/2)</f>
        <v>125.11755485893417</v>
      </c>
      <c r="L16" s="433"/>
      <c r="M16" s="339"/>
      <c r="N16" s="337"/>
    </row>
    <row r="17" spans="1:14" x14ac:dyDescent="0.25">
      <c r="A17" s="431"/>
      <c r="B17" s="526"/>
      <c r="C17" s="432"/>
      <c r="D17" s="432"/>
      <c r="E17" s="334" t="s">
        <v>7</v>
      </c>
      <c r="F17" s="374" t="s">
        <v>12</v>
      </c>
      <c r="G17" s="334" t="s">
        <v>13</v>
      </c>
      <c r="H17" s="343">
        <v>8</v>
      </c>
      <c r="I17" s="78">
        <v>12</v>
      </c>
      <c r="J17" s="34">
        <f t="shared" si="0"/>
        <v>150</v>
      </c>
      <c r="K17" s="434"/>
      <c r="L17" s="434"/>
      <c r="M17" s="339"/>
      <c r="N17" s="337"/>
    </row>
    <row r="18" spans="1:14" x14ac:dyDescent="0.25">
      <c r="A18" s="431"/>
      <c r="B18" s="526"/>
      <c r="C18" s="432"/>
      <c r="D18" s="432"/>
      <c r="E18" s="334" t="s">
        <v>7</v>
      </c>
      <c r="F18" s="374" t="s">
        <v>14</v>
      </c>
      <c r="G18" s="334" t="s">
        <v>15</v>
      </c>
      <c r="H18" s="343">
        <v>1276</v>
      </c>
      <c r="I18" s="57">
        <v>1920</v>
      </c>
      <c r="J18" s="34">
        <f t="shared" si="0"/>
        <v>150.47021943573668</v>
      </c>
      <c r="K18" s="434"/>
      <c r="L18" s="435"/>
      <c r="M18" s="339"/>
      <c r="N18" s="337"/>
    </row>
    <row r="19" spans="1:14" ht="39" customHeight="1" x14ac:dyDescent="0.25">
      <c r="A19" s="431"/>
      <c r="B19" s="515" t="s">
        <v>67</v>
      </c>
      <c r="C19" s="446" t="s">
        <v>31</v>
      </c>
      <c r="D19" s="446" t="s">
        <v>5</v>
      </c>
      <c r="E19" s="334" t="s">
        <v>6</v>
      </c>
      <c r="F19" s="374" t="s">
        <v>32</v>
      </c>
      <c r="G19" s="334" t="s">
        <v>10</v>
      </c>
      <c r="H19" s="343">
        <v>100</v>
      </c>
      <c r="I19" s="344">
        <v>100</v>
      </c>
      <c r="J19" s="34">
        <f t="shared" si="0"/>
        <v>100</v>
      </c>
      <c r="K19" s="433">
        <f>(J19+J20)/2</f>
        <v>100</v>
      </c>
      <c r="L19" s="389"/>
      <c r="M19" s="339"/>
      <c r="N19" s="337"/>
    </row>
    <row r="20" spans="1:14" x14ac:dyDescent="0.25">
      <c r="A20" s="431"/>
      <c r="B20" s="517"/>
      <c r="C20" s="439"/>
      <c r="D20" s="439"/>
      <c r="E20" s="334" t="s">
        <v>7</v>
      </c>
      <c r="F20" s="374" t="s">
        <v>12</v>
      </c>
      <c r="G20" s="334" t="s">
        <v>13</v>
      </c>
      <c r="H20" s="343">
        <v>18</v>
      </c>
      <c r="I20" s="343">
        <v>18</v>
      </c>
      <c r="J20" s="34">
        <f t="shared" si="0"/>
        <v>100</v>
      </c>
      <c r="K20" s="435"/>
      <c r="L20" s="389"/>
      <c r="M20" s="339"/>
      <c r="N20" s="337"/>
    </row>
    <row r="21" spans="1:14" ht="35.25" customHeight="1" x14ac:dyDescent="0.25">
      <c r="A21" s="431"/>
      <c r="B21" s="515" t="s">
        <v>69</v>
      </c>
      <c r="C21" s="451" t="s">
        <v>229</v>
      </c>
      <c r="D21" s="451" t="s">
        <v>5</v>
      </c>
      <c r="E21" s="289" t="s">
        <v>6</v>
      </c>
      <c r="F21" s="382" t="s">
        <v>70</v>
      </c>
      <c r="G21" s="289" t="s">
        <v>10</v>
      </c>
      <c r="H21" s="295">
        <v>100</v>
      </c>
      <c r="I21" s="295">
        <v>100</v>
      </c>
      <c r="J21" s="296">
        <f t="shared" si="0"/>
        <v>100</v>
      </c>
      <c r="K21" s="433">
        <f t="shared" ref="K21" si="1">(J21+J22)/2</f>
        <v>100</v>
      </c>
      <c r="L21" s="389"/>
      <c r="M21" s="339"/>
      <c r="N21" s="337"/>
    </row>
    <row r="22" spans="1:14" x14ac:dyDescent="0.25">
      <c r="A22" s="431"/>
      <c r="B22" s="517"/>
      <c r="C22" s="451"/>
      <c r="D22" s="451"/>
      <c r="E22" s="289" t="s">
        <v>7</v>
      </c>
      <c r="F22" s="382" t="s">
        <v>12</v>
      </c>
      <c r="G22" s="289" t="s">
        <v>13</v>
      </c>
      <c r="H22" s="295">
        <v>1</v>
      </c>
      <c r="I22" s="295">
        <v>1</v>
      </c>
      <c r="J22" s="296">
        <f t="shared" si="0"/>
        <v>100</v>
      </c>
      <c r="K22" s="434"/>
      <c r="L22" s="389"/>
      <c r="M22" s="339"/>
      <c r="N22" s="337"/>
    </row>
    <row r="23" spans="1:14" ht="42.75" customHeight="1" x14ac:dyDescent="0.25">
      <c r="A23" s="431"/>
      <c r="B23" s="390"/>
      <c r="C23" s="432" t="s">
        <v>33</v>
      </c>
      <c r="D23" s="432" t="s">
        <v>5</v>
      </c>
      <c r="E23" s="334" t="s">
        <v>6</v>
      </c>
      <c r="F23" s="374" t="s">
        <v>34</v>
      </c>
      <c r="G23" s="334" t="s">
        <v>10</v>
      </c>
      <c r="H23" s="343">
        <v>100</v>
      </c>
      <c r="I23" s="343">
        <v>100</v>
      </c>
      <c r="J23" s="34">
        <f t="shared" si="0"/>
        <v>100</v>
      </c>
      <c r="K23" s="433">
        <f t="shared" ref="K23" si="2">(J23+J24)/2</f>
        <v>101.85185185185185</v>
      </c>
      <c r="L23" s="389"/>
      <c r="M23" s="339"/>
      <c r="N23" s="337"/>
    </row>
    <row r="24" spans="1:14" x14ac:dyDescent="0.25">
      <c r="A24" s="431"/>
      <c r="B24" s="390"/>
      <c r="C24" s="432"/>
      <c r="D24" s="432"/>
      <c r="E24" s="334" t="s">
        <v>7</v>
      </c>
      <c r="F24" s="374" t="s">
        <v>12</v>
      </c>
      <c r="G24" s="334" t="s">
        <v>13</v>
      </c>
      <c r="H24" s="343">
        <v>27</v>
      </c>
      <c r="I24" s="343">
        <v>28</v>
      </c>
      <c r="J24" s="34">
        <f t="shared" si="0"/>
        <v>103.7037037037037</v>
      </c>
      <c r="K24" s="434"/>
      <c r="L24" s="389"/>
      <c r="M24" s="339"/>
      <c r="N24" s="337"/>
    </row>
    <row r="25" spans="1:14" ht="67.5" customHeight="1" x14ac:dyDescent="0.25">
      <c r="A25" s="431"/>
      <c r="B25" s="478" t="s">
        <v>68</v>
      </c>
      <c r="C25" s="432" t="s">
        <v>90</v>
      </c>
      <c r="D25" s="432" t="s">
        <v>5</v>
      </c>
      <c r="E25" s="334" t="s">
        <v>6</v>
      </c>
      <c r="F25" s="374" t="s">
        <v>34</v>
      </c>
      <c r="G25" s="334" t="s">
        <v>10</v>
      </c>
      <c r="H25" s="343">
        <v>100</v>
      </c>
      <c r="I25" s="343">
        <v>100</v>
      </c>
      <c r="J25" s="34">
        <f t="shared" si="0"/>
        <v>100</v>
      </c>
      <c r="K25" s="433">
        <f t="shared" ref="K25:K27" si="3">(J25+J26)/2</f>
        <v>90</v>
      </c>
      <c r="L25" s="389"/>
      <c r="M25" s="339"/>
      <c r="N25" s="337"/>
    </row>
    <row r="26" spans="1:14" x14ac:dyDescent="0.25">
      <c r="A26" s="431"/>
      <c r="B26" s="479"/>
      <c r="C26" s="432"/>
      <c r="D26" s="432"/>
      <c r="E26" s="334" t="s">
        <v>7</v>
      </c>
      <c r="F26" s="374" t="s">
        <v>12</v>
      </c>
      <c r="G26" s="334" t="s">
        <v>13</v>
      </c>
      <c r="H26" s="343">
        <v>5</v>
      </c>
      <c r="I26" s="343">
        <v>4</v>
      </c>
      <c r="J26" s="34">
        <f t="shared" si="0"/>
        <v>80</v>
      </c>
      <c r="K26" s="434"/>
      <c r="L26" s="389"/>
      <c r="M26" s="339"/>
      <c r="N26" s="337"/>
    </row>
    <row r="27" spans="1:14" ht="37.5" customHeight="1" x14ac:dyDescent="0.25">
      <c r="A27" s="431"/>
      <c r="B27" s="390"/>
      <c r="C27" s="432" t="s">
        <v>36</v>
      </c>
      <c r="D27" s="432" t="s">
        <v>5</v>
      </c>
      <c r="E27" s="334" t="s">
        <v>6</v>
      </c>
      <c r="F27" s="374" t="s">
        <v>37</v>
      </c>
      <c r="G27" s="334" t="s">
        <v>10</v>
      </c>
      <c r="H27" s="343">
        <v>100</v>
      </c>
      <c r="I27" s="343">
        <v>100</v>
      </c>
      <c r="J27" s="34">
        <f t="shared" si="0"/>
        <v>100</v>
      </c>
      <c r="K27" s="433">
        <f t="shared" si="3"/>
        <v>108.33333333333334</v>
      </c>
      <c r="L27" s="389"/>
      <c r="M27" s="339"/>
      <c r="N27" s="337"/>
    </row>
    <row r="28" spans="1:14" x14ac:dyDescent="0.25">
      <c r="A28" s="431"/>
      <c r="B28" s="390"/>
      <c r="C28" s="432"/>
      <c r="D28" s="432"/>
      <c r="E28" s="334" t="s">
        <v>7</v>
      </c>
      <c r="F28" s="374" t="s">
        <v>12</v>
      </c>
      <c r="G28" s="334" t="s">
        <v>13</v>
      </c>
      <c r="H28" s="343">
        <v>6</v>
      </c>
      <c r="I28" s="343">
        <v>7</v>
      </c>
      <c r="J28" s="34">
        <f t="shared" si="0"/>
        <v>116.66666666666667</v>
      </c>
      <c r="K28" s="434"/>
      <c r="L28" s="389"/>
      <c r="M28" s="339"/>
      <c r="N28" s="337"/>
    </row>
    <row r="29" spans="1:14" ht="24" x14ac:dyDescent="0.25">
      <c r="A29" s="431"/>
      <c r="B29" s="478" t="s">
        <v>73</v>
      </c>
      <c r="C29" s="446" t="s">
        <v>39</v>
      </c>
      <c r="D29" s="446" t="s">
        <v>5</v>
      </c>
      <c r="E29" s="334" t="s">
        <v>6</v>
      </c>
      <c r="F29" s="374" t="s">
        <v>40</v>
      </c>
      <c r="G29" s="334" t="s">
        <v>10</v>
      </c>
      <c r="H29" s="343">
        <v>100</v>
      </c>
      <c r="I29" s="344">
        <v>100</v>
      </c>
      <c r="J29" s="34">
        <f t="shared" si="0"/>
        <v>100</v>
      </c>
      <c r="K29" s="433">
        <f>((((J31+J30)/2)+J29)/2)</f>
        <v>100</v>
      </c>
      <c r="L29" s="433"/>
      <c r="M29" s="339"/>
      <c r="N29" s="337"/>
    </row>
    <row r="30" spans="1:14" x14ac:dyDescent="0.25">
      <c r="A30" s="431"/>
      <c r="B30" s="479"/>
      <c r="C30" s="447"/>
      <c r="D30" s="447"/>
      <c r="E30" s="334" t="s">
        <v>7</v>
      </c>
      <c r="F30" s="374" t="s">
        <v>12</v>
      </c>
      <c r="G30" s="334" t="s">
        <v>13</v>
      </c>
      <c r="H30" s="343">
        <v>57</v>
      </c>
      <c r="I30" s="80">
        <v>57</v>
      </c>
      <c r="J30" s="34">
        <f t="shared" si="0"/>
        <v>100</v>
      </c>
      <c r="K30" s="434"/>
      <c r="L30" s="434"/>
      <c r="M30" s="339"/>
      <c r="N30" s="337"/>
    </row>
    <row r="31" spans="1:14" ht="15" customHeight="1" x14ac:dyDescent="0.25">
      <c r="A31" s="431"/>
      <c r="B31" s="515" t="s">
        <v>72</v>
      </c>
      <c r="C31" s="439"/>
      <c r="D31" s="439"/>
      <c r="E31" s="334" t="s">
        <v>7</v>
      </c>
      <c r="F31" s="374" t="s">
        <v>105</v>
      </c>
      <c r="G31" s="334" t="s">
        <v>42</v>
      </c>
      <c r="H31" s="343">
        <v>447</v>
      </c>
      <c r="I31" s="80">
        <v>447</v>
      </c>
      <c r="J31" s="34">
        <f t="shared" si="0"/>
        <v>100</v>
      </c>
      <c r="K31" s="434"/>
      <c r="L31" s="435"/>
      <c r="M31" s="339"/>
      <c r="N31" s="337"/>
    </row>
    <row r="32" spans="1:14" ht="35.25" customHeight="1" x14ac:dyDescent="0.25">
      <c r="A32" s="431"/>
      <c r="B32" s="517"/>
      <c r="C32" s="509" t="s">
        <v>122</v>
      </c>
      <c r="D32" s="509" t="s">
        <v>5</v>
      </c>
      <c r="E32" s="334" t="s">
        <v>6</v>
      </c>
      <c r="F32" s="374" t="s">
        <v>104</v>
      </c>
      <c r="G32" s="345" t="s">
        <v>10</v>
      </c>
      <c r="H32" s="343">
        <v>100</v>
      </c>
      <c r="I32" s="343">
        <v>100</v>
      </c>
      <c r="J32" s="34">
        <f t="shared" si="0"/>
        <v>100</v>
      </c>
      <c r="K32" s="433">
        <f t="shared" ref="K32:K36" si="4">(J32+J33)/2</f>
        <v>100</v>
      </c>
      <c r="L32" s="389"/>
      <c r="M32" s="339"/>
      <c r="N32" s="337"/>
    </row>
    <row r="33" spans="1:14" ht="15" customHeight="1" x14ac:dyDescent="0.25">
      <c r="A33" s="431"/>
      <c r="B33" s="515" t="s">
        <v>74</v>
      </c>
      <c r="C33" s="509"/>
      <c r="D33" s="509"/>
      <c r="E33" s="334" t="s">
        <v>7</v>
      </c>
      <c r="F33" s="392" t="s">
        <v>12</v>
      </c>
      <c r="G33" s="345" t="s">
        <v>13</v>
      </c>
      <c r="H33" s="343">
        <v>6</v>
      </c>
      <c r="I33" s="343">
        <v>6</v>
      </c>
      <c r="J33" s="34">
        <f t="shared" si="0"/>
        <v>100</v>
      </c>
      <c r="K33" s="434"/>
      <c r="L33" s="389" t="s">
        <v>159</v>
      </c>
      <c r="M33" s="339"/>
      <c r="N33" s="337"/>
    </row>
    <row r="34" spans="1:14" ht="33.75" customHeight="1" x14ac:dyDescent="0.25">
      <c r="A34" s="431"/>
      <c r="B34" s="517"/>
      <c r="C34" s="509" t="s">
        <v>123</v>
      </c>
      <c r="D34" s="509" t="s">
        <v>5</v>
      </c>
      <c r="E34" s="334" t="s">
        <v>6</v>
      </c>
      <c r="F34" s="374" t="s">
        <v>104</v>
      </c>
      <c r="G34" s="345" t="s">
        <v>10</v>
      </c>
      <c r="H34" s="343">
        <v>100</v>
      </c>
      <c r="I34" s="343">
        <v>100</v>
      </c>
      <c r="J34" s="34">
        <f t="shared" si="0"/>
        <v>100</v>
      </c>
      <c r="K34" s="433">
        <f t="shared" si="4"/>
        <v>100</v>
      </c>
      <c r="L34" s="389"/>
      <c r="M34" s="339"/>
      <c r="N34" s="337"/>
    </row>
    <row r="35" spans="1:14" ht="15" customHeight="1" x14ac:dyDescent="0.25">
      <c r="A35" s="431"/>
      <c r="B35" s="515" t="s">
        <v>103</v>
      </c>
      <c r="C35" s="509"/>
      <c r="D35" s="509"/>
      <c r="E35" s="334" t="s">
        <v>7</v>
      </c>
      <c r="F35" s="392" t="s">
        <v>12</v>
      </c>
      <c r="G35" s="345" t="s">
        <v>13</v>
      </c>
      <c r="H35" s="343">
        <v>2</v>
      </c>
      <c r="I35" s="343">
        <v>2</v>
      </c>
      <c r="J35" s="34">
        <f t="shared" si="0"/>
        <v>100</v>
      </c>
      <c r="K35" s="434"/>
      <c r="L35" s="389"/>
      <c r="M35" s="339"/>
      <c r="N35" s="337"/>
    </row>
    <row r="36" spans="1:14" ht="30.75" customHeight="1" x14ac:dyDescent="0.25">
      <c r="A36" s="431"/>
      <c r="B36" s="516"/>
      <c r="C36" s="446" t="s">
        <v>82</v>
      </c>
      <c r="D36" s="446" t="s">
        <v>75</v>
      </c>
      <c r="E36" s="334" t="s">
        <v>6</v>
      </c>
      <c r="F36" s="341" t="s">
        <v>78</v>
      </c>
      <c r="G36" s="340" t="s">
        <v>10</v>
      </c>
      <c r="H36" s="343">
        <v>100</v>
      </c>
      <c r="I36" s="349">
        <v>100</v>
      </c>
      <c r="J36" s="34">
        <f t="shared" si="0"/>
        <v>100</v>
      </c>
      <c r="K36" s="433">
        <f t="shared" si="4"/>
        <v>100</v>
      </c>
      <c r="L36" s="389"/>
      <c r="M36" s="339"/>
      <c r="N36" s="337"/>
    </row>
    <row r="37" spans="1:14" x14ac:dyDescent="0.25">
      <c r="A37" s="431"/>
      <c r="B37" s="517"/>
      <c r="C37" s="439"/>
      <c r="D37" s="439"/>
      <c r="E37" s="334" t="s">
        <v>7</v>
      </c>
      <c r="F37" s="341" t="s">
        <v>84</v>
      </c>
      <c r="G37" s="340" t="s">
        <v>13</v>
      </c>
      <c r="H37" s="343">
        <v>8</v>
      </c>
      <c r="I37" s="350">
        <v>8</v>
      </c>
      <c r="J37" s="34">
        <f t="shared" si="0"/>
        <v>100</v>
      </c>
      <c r="K37" s="435"/>
      <c r="L37" s="389"/>
      <c r="M37" s="339"/>
      <c r="N37" s="337"/>
    </row>
    <row r="38" spans="1:14" ht="30.75" customHeight="1" x14ac:dyDescent="0.25">
      <c r="A38" s="431"/>
      <c r="B38" s="526" t="s">
        <v>91</v>
      </c>
      <c r="C38" s="446" t="s">
        <v>77</v>
      </c>
      <c r="D38" s="446" t="s">
        <v>75</v>
      </c>
      <c r="E38" s="334" t="s">
        <v>6</v>
      </c>
      <c r="F38" s="374" t="s">
        <v>104</v>
      </c>
      <c r="G38" s="127" t="s">
        <v>10</v>
      </c>
      <c r="H38" s="343">
        <v>100</v>
      </c>
      <c r="I38" s="345">
        <v>100</v>
      </c>
      <c r="J38" s="34">
        <f t="shared" si="0"/>
        <v>100</v>
      </c>
      <c r="K38" s="438">
        <f>((((J40+J39)/2)+J38)/2)</f>
        <v>100</v>
      </c>
      <c r="L38" s="297"/>
      <c r="M38" s="339"/>
      <c r="N38" s="337"/>
    </row>
    <row r="39" spans="1:14" x14ac:dyDescent="0.25">
      <c r="A39" s="431"/>
      <c r="B39" s="526"/>
      <c r="C39" s="447"/>
      <c r="D39" s="447"/>
      <c r="E39" s="334" t="s">
        <v>7</v>
      </c>
      <c r="F39" s="374" t="s">
        <v>108</v>
      </c>
      <c r="G39" s="127" t="s">
        <v>89</v>
      </c>
      <c r="H39" s="343">
        <v>1</v>
      </c>
      <c r="I39" s="345">
        <v>1</v>
      </c>
      <c r="J39" s="34">
        <f t="shared" si="0"/>
        <v>100</v>
      </c>
      <c r="K39" s="438"/>
      <c r="L39" s="297"/>
      <c r="M39" s="339"/>
      <c r="N39" s="337"/>
    </row>
    <row r="40" spans="1:14" ht="15" customHeight="1" x14ac:dyDescent="0.25">
      <c r="A40" s="484"/>
      <c r="B40" s="396" t="s">
        <v>91</v>
      </c>
      <c r="C40" s="439"/>
      <c r="D40" s="439"/>
      <c r="E40" s="334" t="s">
        <v>7</v>
      </c>
      <c r="F40" s="374" t="s">
        <v>109</v>
      </c>
      <c r="G40" s="127" t="s">
        <v>89</v>
      </c>
      <c r="H40" s="343">
        <v>3</v>
      </c>
      <c r="I40" s="345">
        <v>3</v>
      </c>
      <c r="J40" s="34">
        <f t="shared" si="0"/>
        <v>100</v>
      </c>
      <c r="K40" s="437"/>
      <c r="L40" s="297"/>
      <c r="M40" s="336"/>
      <c r="N40" s="338"/>
    </row>
    <row r="41" spans="1:14" ht="24" x14ac:dyDescent="0.25">
      <c r="A41" s="271"/>
      <c r="B41" s="342"/>
      <c r="C41" s="446" t="s">
        <v>168</v>
      </c>
      <c r="D41" s="446" t="s">
        <v>5</v>
      </c>
      <c r="E41" s="280" t="s">
        <v>6</v>
      </c>
      <c r="F41" s="374" t="s">
        <v>40</v>
      </c>
      <c r="G41" s="280" t="s">
        <v>10</v>
      </c>
      <c r="H41" s="211">
        <v>100</v>
      </c>
      <c r="I41" s="211">
        <v>100</v>
      </c>
      <c r="J41" s="16">
        <f t="shared" si="0"/>
        <v>100</v>
      </c>
      <c r="K41" s="476">
        <f t="shared" ref="K41" si="5">(J41+J42)/2</f>
        <v>100</v>
      </c>
      <c r="L41" s="400"/>
      <c r="M41" s="342"/>
      <c r="N41" s="323"/>
    </row>
    <row r="42" spans="1:14" x14ac:dyDescent="0.25">
      <c r="A42" s="271"/>
      <c r="B42" s="342"/>
      <c r="C42" s="447"/>
      <c r="D42" s="447"/>
      <c r="E42" s="280" t="s">
        <v>7</v>
      </c>
      <c r="F42" s="374" t="s">
        <v>12</v>
      </c>
      <c r="G42" s="280" t="s">
        <v>13</v>
      </c>
      <c r="H42" s="6">
        <v>8</v>
      </c>
      <c r="I42" s="6">
        <v>8</v>
      </c>
      <c r="J42" s="16">
        <f t="shared" si="0"/>
        <v>100</v>
      </c>
      <c r="K42" s="476"/>
      <c r="L42" s="400"/>
      <c r="M42" s="342"/>
      <c r="N42" s="323"/>
    </row>
    <row r="43" spans="1:14" x14ac:dyDescent="0.25">
      <c r="A43" s="357"/>
      <c r="B43" s="352"/>
      <c r="C43" s="439"/>
      <c r="D43" s="439"/>
      <c r="E43" s="280" t="s">
        <v>7</v>
      </c>
      <c r="F43" s="374" t="s">
        <v>105</v>
      </c>
      <c r="G43" s="280" t="s">
        <v>42</v>
      </c>
      <c r="H43" s="6">
        <v>256</v>
      </c>
      <c r="I43" s="6">
        <v>256</v>
      </c>
      <c r="J43" s="16">
        <f t="shared" si="0"/>
        <v>100</v>
      </c>
      <c r="K43" s="476"/>
      <c r="L43" s="400"/>
      <c r="M43" s="352"/>
      <c r="N43" s="324"/>
    </row>
  </sheetData>
  <mergeCells count="65">
    <mergeCell ref="C41:C43"/>
    <mergeCell ref="D41:D43"/>
    <mergeCell ref="K41:K43"/>
    <mergeCell ref="I2:N2"/>
    <mergeCell ref="I3:N3"/>
    <mergeCell ref="C5:I5"/>
    <mergeCell ref="L7:L9"/>
    <mergeCell ref="L13:L15"/>
    <mergeCell ref="K16:K18"/>
    <mergeCell ref="L16:L18"/>
    <mergeCell ref="C23:C24"/>
    <mergeCell ref="D23:D24"/>
    <mergeCell ref="K23:K24"/>
    <mergeCell ref="A7:A40"/>
    <mergeCell ref="B7:B9"/>
    <mergeCell ref="C7:C9"/>
    <mergeCell ref="D7:D9"/>
    <mergeCell ref="K7:K9"/>
    <mergeCell ref="B10:B12"/>
    <mergeCell ref="C10:C12"/>
    <mergeCell ref="D10:D12"/>
    <mergeCell ref="K10:K12"/>
    <mergeCell ref="B13:B15"/>
    <mergeCell ref="C13:C15"/>
    <mergeCell ref="D13:D15"/>
    <mergeCell ref="K13:K15"/>
    <mergeCell ref="B16:B18"/>
    <mergeCell ref="C16:C18"/>
    <mergeCell ref="D16:D18"/>
    <mergeCell ref="B19:B20"/>
    <mergeCell ref="C19:C20"/>
    <mergeCell ref="D19:D20"/>
    <mergeCell ref="K19:K20"/>
    <mergeCell ref="B21:B22"/>
    <mergeCell ref="C21:C22"/>
    <mergeCell ref="D21:D22"/>
    <mergeCell ref="K21:K22"/>
    <mergeCell ref="B25:B26"/>
    <mergeCell ref="C25:C26"/>
    <mergeCell ref="D25:D26"/>
    <mergeCell ref="K25:K26"/>
    <mergeCell ref="K36:K37"/>
    <mergeCell ref="C27:C28"/>
    <mergeCell ref="D27:D28"/>
    <mergeCell ref="K27:K28"/>
    <mergeCell ref="B29:B30"/>
    <mergeCell ref="C29:C31"/>
    <mergeCell ref="D29:D31"/>
    <mergeCell ref="K29:K31"/>
    <mergeCell ref="B38:B39"/>
    <mergeCell ref="C38:C40"/>
    <mergeCell ref="D38:D40"/>
    <mergeCell ref="K38:K40"/>
    <mergeCell ref="L29:L31"/>
    <mergeCell ref="B31:B32"/>
    <mergeCell ref="C32:C33"/>
    <mergeCell ref="D32:D33"/>
    <mergeCell ref="K32:K33"/>
    <mergeCell ref="B33:B34"/>
    <mergeCell ref="C34:C35"/>
    <mergeCell ref="D34:D35"/>
    <mergeCell ref="K34:K35"/>
    <mergeCell ref="B35:B37"/>
    <mergeCell ref="C36:C37"/>
    <mergeCell ref="D36:D37"/>
  </mergeCells>
  <pageMargins left="0.11811023622047245" right="0.11811023622047245" top="0.15748031496062992" bottom="0.15748031496062992" header="0" footer="0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28"/>
  <sheetViews>
    <sheetView view="pageBreakPreview" topLeftCell="A4" zoomScale="85" zoomScaleNormal="70" zoomScaleSheetLayoutView="85" workbookViewId="0">
      <pane xSplit="3" topLeftCell="D1" activePane="topRight" state="frozen"/>
      <selection activeCell="E14" sqref="E14"/>
      <selection pane="topRight" activeCell="J10" sqref="J10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6.7109375" style="1" customWidth="1"/>
    <col min="10" max="14" width="15.85546875" style="1"/>
    <col min="15" max="16" width="15.85546875" style="3"/>
    <col min="17" max="16384" width="15.85546875" style="1"/>
  </cols>
  <sheetData>
    <row r="1" spans="1:16" s="67" customFormat="1" x14ac:dyDescent="0.25">
      <c r="I1" s="67" t="s">
        <v>204</v>
      </c>
      <c r="O1" s="3"/>
      <c r="P1" s="3"/>
    </row>
    <row r="2" spans="1:16" s="67" customFormat="1" x14ac:dyDescent="0.25">
      <c r="I2" s="450" t="s">
        <v>58</v>
      </c>
      <c r="J2" s="450"/>
      <c r="K2" s="450"/>
      <c r="L2" s="450"/>
      <c r="M2" s="450"/>
      <c r="N2" s="450"/>
      <c r="O2" s="3"/>
      <c r="P2" s="3"/>
    </row>
    <row r="3" spans="1:16" s="67" customFormat="1" x14ac:dyDescent="0.25">
      <c r="I3" s="450" t="s">
        <v>214</v>
      </c>
      <c r="J3" s="450"/>
      <c r="K3" s="450"/>
      <c r="L3" s="450"/>
      <c r="M3" s="450"/>
      <c r="N3" s="450"/>
      <c r="O3" s="3"/>
      <c r="P3" s="3"/>
    </row>
    <row r="4" spans="1:16" s="67" customFormat="1" ht="18.75" customHeight="1" x14ac:dyDescent="0.25">
      <c r="O4" s="3"/>
      <c r="P4" s="3"/>
    </row>
    <row r="5" spans="1:16" s="67" customFormat="1" ht="18.75" x14ac:dyDescent="0.3">
      <c r="C5" s="442" t="s">
        <v>8</v>
      </c>
      <c r="D5" s="442"/>
      <c r="E5" s="442"/>
      <c r="F5" s="442"/>
      <c r="G5" s="442"/>
      <c r="H5" s="442"/>
      <c r="I5" s="442"/>
      <c r="O5" s="3"/>
      <c r="P5" s="3"/>
    </row>
    <row r="7" spans="1:16" ht="110.25" customHeight="1" x14ac:dyDescent="0.25">
      <c r="A7" s="29" t="s">
        <v>127</v>
      </c>
      <c r="B7" s="29" t="s">
        <v>152</v>
      </c>
      <c r="C7" s="12" t="s">
        <v>128</v>
      </c>
      <c r="D7" s="13" t="s">
        <v>0</v>
      </c>
      <c r="E7" s="12" t="s">
        <v>129</v>
      </c>
      <c r="F7" s="13" t="s">
        <v>1</v>
      </c>
      <c r="G7" s="13" t="s">
        <v>2</v>
      </c>
      <c r="H7" s="13" t="s">
        <v>3</v>
      </c>
      <c r="I7" s="222" t="s">
        <v>4</v>
      </c>
      <c r="J7" s="217" t="s">
        <v>24</v>
      </c>
      <c r="K7" s="217" t="s">
        <v>25</v>
      </c>
      <c r="L7" s="217" t="s">
        <v>130</v>
      </c>
      <c r="M7" s="216" t="s">
        <v>131</v>
      </c>
      <c r="N7" s="13" t="s">
        <v>26</v>
      </c>
    </row>
    <row r="8" spans="1:16" ht="72" x14ac:dyDescent="0.25">
      <c r="A8" s="522" t="s">
        <v>45</v>
      </c>
      <c r="B8" s="464" t="s">
        <v>59</v>
      </c>
      <c r="C8" s="432" t="s">
        <v>60</v>
      </c>
      <c r="D8" s="432" t="s">
        <v>5</v>
      </c>
      <c r="E8" s="25" t="s">
        <v>6</v>
      </c>
      <c r="F8" s="216" t="s">
        <v>9</v>
      </c>
      <c r="G8" s="4" t="s">
        <v>10</v>
      </c>
      <c r="H8" s="77">
        <v>100</v>
      </c>
      <c r="I8" s="80">
        <v>100</v>
      </c>
      <c r="J8" s="97">
        <f t="shared" ref="J8:J28" si="0">I8/H8*100</f>
        <v>100</v>
      </c>
      <c r="K8" s="519">
        <f>((((J10+J9)/2)+J8)/2)</f>
        <v>98.392857142857139</v>
      </c>
      <c r="L8" s="69"/>
      <c r="M8" s="214" t="s">
        <v>153</v>
      </c>
      <c r="N8" s="214">
        <f>(K8+K11+K14+K17+K20+K22+K24+K26)/8</f>
        <v>99.559151785714278</v>
      </c>
    </row>
    <row r="9" spans="1:16" x14ac:dyDescent="0.25">
      <c r="A9" s="523"/>
      <c r="B9" s="465"/>
      <c r="C9" s="432"/>
      <c r="D9" s="432"/>
      <c r="E9" s="25" t="s">
        <v>7</v>
      </c>
      <c r="F9" s="216" t="s">
        <v>12</v>
      </c>
      <c r="G9" s="4" t="s">
        <v>13</v>
      </c>
      <c r="H9" s="77">
        <v>1</v>
      </c>
      <c r="I9" s="80">
        <v>1</v>
      </c>
      <c r="J9" s="97">
        <f t="shared" si="0"/>
        <v>100</v>
      </c>
      <c r="K9" s="519"/>
      <c r="L9" s="462"/>
      <c r="M9" s="55"/>
      <c r="N9" s="42"/>
    </row>
    <row r="10" spans="1:16" x14ac:dyDescent="0.25">
      <c r="A10" s="523"/>
      <c r="B10" s="466"/>
      <c r="C10" s="432"/>
      <c r="D10" s="432"/>
      <c r="E10" s="25" t="s">
        <v>7</v>
      </c>
      <c r="F10" s="216" t="s">
        <v>14</v>
      </c>
      <c r="G10" s="4" t="s">
        <v>21</v>
      </c>
      <c r="H10" s="77">
        <v>140</v>
      </c>
      <c r="I10" s="80">
        <v>131</v>
      </c>
      <c r="J10" s="97">
        <f t="shared" si="0"/>
        <v>93.571428571428569</v>
      </c>
      <c r="K10" s="519"/>
      <c r="L10" s="527"/>
      <c r="M10" s="55"/>
      <c r="N10" s="42"/>
    </row>
    <row r="11" spans="1:16" ht="72" x14ac:dyDescent="0.25">
      <c r="A11" s="523"/>
      <c r="B11" s="464" t="s">
        <v>62</v>
      </c>
      <c r="C11" s="446" t="s">
        <v>61</v>
      </c>
      <c r="D11" s="446" t="s">
        <v>5</v>
      </c>
      <c r="E11" s="25" t="s">
        <v>6</v>
      </c>
      <c r="F11" s="216" t="s">
        <v>9</v>
      </c>
      <c r="G11" s="4" t="s">
        <v>10</v>
      </c>
      <c r="H11" s="77">
        <v>100</v>
      </c>
      <c r="I11" s="80">
        <v>100</v>
      </c>
      <c r="J11" s="97">
        <f t="shared" si="0"/>
        <v>100</v>
      </c>
      <c r="K11" s="519">
        <f>((((J13+J12)/2)+J11)/2)</f>
        <v>99.84375</v>
      </c>
      <c r="L11" s="69"/>
      <c r="M11" s="55"/>
      <c r="N11" s="215" t="s">
        <v>160</v>
      </c>
    </row>
    <row r="12" spans="1:16" x14ac:dyDescent="0.25">
      <c r="A12" s="523"/>
      <c r="B12" s="465"/>
      <c r="C12" s="447"/>
      <c r="D12" s="447"/>
      <c r="E12" s="25" t="s">
        <v>7</v>
      </c>
      <c r="F12" s="216" t="s">
        <v>12</v>
      </c>
      <c r="G12" s="4" t="s">
        <v>13</v>
      </c>
      <c r="H12" s="77">
        <v>6</v>
      </c>
      <c r="I12" s="80">
        <v>6</v>
      </c>
      <c r="J12" s="97">
        <f t="shared" si="0"/>
        <v>100</v>
      </c>
      <c r="K12" s="519"/>
      <c r="L12" s="462"/>
      <c r="M12" s="55"/>
      <c r="N12" s="42"/>
    </row>
    <row r="13" spans="1:16" x14ac:dyDescent="0.25">
      <c r="A13" s="523"/>
      <c r="B13" s="466"/>
      <c r="C13" s="439"/>
      <c r="D13" s="439"/>
      <c r="E13" s="25" t="s">
        <v>7</v>
      </c>
      <c r="F13" s="216" t="s">
        <v>14</v>
      </c>
      <c r="G13" s="4" t="s">
        <v>21</v>
      </c>
      <c r="H13" s="77">
        <v>480</v>
      </c>
      <c r="I13" s="80">
        <v>477</v>
      </c>
      <c r="J13" s="97">
        <f t="shared" si="0"/>
        <v>99.375</v>
      </c>
      <c r="K13" s="519"/>
      <c r="L13" s="527"/>
      <c r="M13" s="55"/>
      <c r="N13" s="42"/>
    </row>
    <row r="14" spans="1:16" ht="35.25" customHeight="1" x14ac:dyDescent="0.25">
      <c r="A14" s="523"/>
      <c r="B14" s="509" t="s">
        <v>65</v>
      </c>
      <c r="C14" s="446" t="s">
        <v>63</v>
      </c>
      <c r="D14" s="432" t="s">
        <v>5</v>
      </c>
      <c r="E14" s="25" t="s">
        <v>6</v>
      </c>
      <c r="F14" s="216" t="s">
        <v>18</v>
      </c>
      <c r="G14" s="4" t="s">
        <v>10</v>
      </c>
      <c r="H14" s="77">
        <v>100</v>
      </c>
      <c r="I14" s="80">
        <v>100</v>
      </c>
      <c r="J14" s="97">
        <f t="shared" si="0"/>
        <v>100</v>
      </c>
      <c r="K14" s="519">
        <f>((((J16+J15)/2)+J14)/2)</f>
        <v>98.392857142857139</v>
      </c>
      <c r="L14" s="69"/>
      <c r="M14" s="55"/>
      <c r="N14" s="42"/>
    </row>
    <row r="15" spans="1:16" x14ac:dyDescent="0.25">
      <c r="A15" s="523"/>
      <c r="B15" s="509"/>
      <c r="C15" s="447"/>
      <c r="D15" s="432"/>
      <c r="E15" s="25" t="s">
        <v>7</v>
      </c>
      <c r="F15" s="216" t="s">
        <v>12</v>
      </c>
      <c r="G15" s="4" t="s">
        <v>13</v>
      </c>
      <c r="H15" s="77">
        <v>1</v>
      </c>
      <c r="I15" s="80">
        <v>1</v>
      </c>
      <c r="J15" s="97">
        <f t="shared" si="0"/>
        <v>100</v>
      </c>
      <c r="K15" s="519"/>
      <c r="L15" s="69"/>
      <c r="M15" s="55"/>
      <c r="N15" s="42"/>
    </row>
    <row r="16" spans="1:16" x14ac:dyDescent="0.25">
      <c r="A16" s="523"/>
      <c r="B16" s="509"/>
      <c r="C16" s="439"/>
      <c r="D16" s="432"/>
      <c r="E16" s="25" t="s">
        <v>7</v>
      </c>
      <c r="F16" s="216" t="s">
        <v>14</v>
      </c>
      <c r="G16" s="4" t="s">
        <v>21</v>
      </c>
      <c r="H16" s="77">
        <v>140</v>
      </c>
      <c r="I16" s="80">
        <v>131</v>
      </c>
      <c r="J16" s="97">
        <f t="shared" si="0"/>
        <v>93.571428571428569</v>
      </c>
      <c r="K16" s="519"/>
      <c r="L16" s="69"/>
      <c r="M16" s="55"/>
      <c r="N16" s="42"/>
    </row>
    <row r="17" spans="1:14" ht="35.25" customHeight="1" x14ac:dyDescent="0.25">
      <c r="A17" s="523"/>
      <c r="B17" s="509" t="s">
        <v>66</v>
      </c>
      <c r="C17" s="432" t="s">
        <v>64</v>
      </c>
      <c r="D17" s="432" t="s">
        <v>5</v>
      </c>
      <c r="E17" s="25" t="s">
        <v>6</v>
      </c>
      <c r="F17" s="216" t="s">
        <v>18</v>
      </c>
      <c r="G17" s="4" t="s">
        <v>10</v>
      </c>
      <c r="H17" s="77">
        <v>100</v>
      </c>
      <c r="I17" s="80">
        <v>100</v>
      </c>
      <c r="J17" s="97">
        <f t="shared" si="0"/>
        <v>100</v>
      </c>
      <c r="K17" s="519">
        <f>((((J19+J18)/2)+J17)/2)</f>
        <v>99.84375</v>
      </c>
      <c r="L17" s="69"/>
      <c r="M17" s="55"/>
      <c r="N17" s="42"/>
    </row>
    <row r="18" spans="1:14" x14ac:dyDescent="0.25">
      <c r="A18" s="523"/>
      <c r="B18" s="509"/>
      <c r="C18" s="432"/>
      <c r="D18" s="432"/>
      <c r="E18" s="25" t="s">
        <v>7</v>
      </c>
      <c r="F18" s="216" t="s">
        <v>12</v>
      </c>
      <c r="G18" s="4" t="s">
        <v>13</v>
      </c>
      <c r="H18" s="77">
        <v>6</v>
      </c>
      <c r="I18" s="80">
        <v>6</v>
      </c>
      <c r="J18" s="97">
        <f t="shared" si="0"/>
        <v>100</v>
      </c>
      <c r="K18" s="519"/>
      <c r="L18" s="462"/>
      <c r="M18" s="55"/>
      <c r="N18" s="42"/>
    </row>
    <row r="19" spans="1:14" x14ac:dyDescent="0.25">
      <c r="A19" s="523"/>
      <c r="B19" s="509"/>
      <c r="C19" s="432"/>
      <c r="D19" s="432"/>
      <c r="E19" s="25" t="s">
        <v>7</v>
      </c>
      <c r="F19" s="216" t="s">
        <v>14</v>
      </c>
      <c r="G19" s="4" t="s">
        <v>21</v>
      </c>
      <c r="H19" s="77">
        <v>480</v>
      </c>
      <c r="I19" s="80">
        <v>477</v>
      </c>
      <c r="J19" s="97">
        <f t="shared" si="0"/>
        <v>99.375</v>
      </c>
      <c r="K19" s="519"/>
      <c r="L19" s="527"/>
      <c r="M19" s="55"/>
      <c r="N19" s="42"/>
    </row>
    <row r="20" spans="1:14" ht="45" customHeight="1" x14ac:dyDescent="0.25">
      <c r="A20" s="523"/>
      <c r="B20" s="464" t="s">
        <v>67</v>
      </c>
      <c r="C20" s="432" t="s">
        <v>31</v>
      </c>
      <c r="D20" s="432" t="s">
        <v>5</v>
      </c>
      <c r="E20" s="25" t="s">
        <v>6</v>
      </c>
      <c r="F20" s="216" t="s">
        <v>32</v>
      </c>
      <c r="G20" s="4" t="s">
        <v>10</v>
      </c>
      <c r="H20" s="77">
        <v>100</v>
      </c>
      <c r="I20" s="80">
        <v>100</v>
      </c>
      <c r="J20" s="97">
        <f t="shared" si="0"/>
        <v>100</v>
      </c>
      <c r="K20" s="519">
        <f>(J20+J21)/2</f>
        <v>100</v>
      </c>
      <c r="L20" s="69"/>
      <c r="M20" s="55"/>
      <c r="N20" s="42"/>
    </row>
    <row r="21" spans="1:14" x14ac:dyDescent="0.25">
      <c r="A21" s="523"/>
      <c r="B21" s="466"/>
      <c r="C21" s="432"/>
      <c r="D21" s="432"/>
      <c r="E21" s="25" t="s">
        <v>7</v>
      </c>
      <c r="F21" s="216" t="s">
        <v>12</v>
      </c>
      <c r="G21" s="4" t="s">
        <v>13</v>
      </c>
      <c r="H21" s="78">
        <v>5</v>
      </c>
      <c r="I21" s="110">
        <v>5</v>
      </c>
      <c r="J21" s="97">
        <f t="shared" si="0"/>
        <v>100</v>
      </c>
      <c r="K21" s="519"/>
      <c r="L21" s="69"/>
      <c r="M21" s="55"/>
      <c r="N21" s="42"/>
    </row>
    <row r="22" spans="1:14" ht="42" customHeight="1" x14ac:dyDescent="0.25">
      <c r="A22" s="523"/>
      <c r="B22" s="467" t="s">
        <v>73</v>
      </c>
      <c r="C22" s="432" t="s">
        <v>33</v>
      </c>
      <c r="D22" s="432" t="s">
        <v>5</v>
      </c>
      <c r="E22" s="25" t="s">
        <v>6</v>
      </c>
      <c r="F22" s="216" t="s">
        <v>34</v>
      </c>
      <c r="G22" s="4" t="s">
        <v>10</v>
      </c>
      <c r="H22" s="79">
        <v>100</v>
      </c>
      <c r="I22" s="111">
        <v>100</v>
      </c>
      <c r="J22" s="97">
        <f t="shared" si="0"/>
        <v>100</v>
      </c>
      <c r="K22" s="519">
        <f>(J22+J23)/2</f>
        <v>100</v>
      </c>
      <c r="L22" s="69"/>
      <c r="M22" s="55"/>
      <c r="N22" s="42"/>
    </row>
    <row r="23" spans="1:14" x14ac:dyDescent="0.25">
      <c r="A23" s="523"/>
      <c r="B23" s="468"/>
      <c r="C23" s="432"/>
      <c r="D23" s="432"/>
      <c r="E23" s="25" t="s">
        <v>7</v>
      </c>
      <c r="F23" s="216" t="s">
        <v>12</v>
      </c>
      <c r="G23" s="4" t="s">
        <v>13</v>
      </c>
      <c r="H23" s="128">
        <v>7</v>
      </c>
      <c r="I23" s="129">
        <v>7</v>
      </c>
      <c r="J23" s="97">
        <f t="shared" si="0"/>
        <v>100</v>
      </c>
      <c r="K23" s="519"/>
      <c r="L23" s="69"/>
      <c r="M23" s="55"/>
      <c r="N23" s="42"/>
    </row>
    <row r="24" spans="1:14" ht="45.75" customHeight="1" x14ac:dyDescent="0.25">
      <c r="A24" s="523"/>
      <c r="B24" s="218"/>
      <c r="C24" s="446" t="s">
        <v>94</v>
      </c>
      <c r="D24" s="446" t="s">
        <v>5</v>
      </c>
      <c r="E24" s="25" t="s">
        <v>6</v>
      </c>
      <c r="F24" s="216" t="s">
        <v>34</v>
      </c>
      <c r="G24" s="4" t="s">
        <v>10</v>
      </c>
      <c r="H24" s="128">
        <v>100</v>
      </c>
      <c r="I24" s="129">
        <v>100</v>
      </c>
      <c r="J24" s="97">
        <f t="shared" si="0"/>
        <v>100</v>
      </c>
      <c r="K24" s="519">
        <f>(J24+J25)/2</f>
        <v>100</v>
      </c>
      <c r="L24" s="69"/>
      <c r="M24" s="55"/>
      <c r="N24" s="42"/>
    </row>
    <row r="25" spans="1:14" x14ac:dyDescent="0.25">
      <c r="A25" s="523"/>
      <c r="B25" s="219"/>
      <c r="C25" s="439"/>
      <c r="D25" s="439"/>
      <c r="E25" s="61" t="s">
        <v>7</v>
      </c>
      <c r="F25" s="216" t="s">
        <v>12</v>
      </c>
      <c r="G25" s="4" t="s">
        <v>13</v>
      </c>
      <c r="H25" s="128">
        <v>1</v>
      </c>
      <c r="I25" s="129">
        <v>1</v>
      </c>
      <c r="J25" s="97">
        <f t="shared" si="0"/>
        <v>100</v>
      </c>
      <c r="K25" s="519"/>
      <c r="L25" s="69"/>
      <c r="M25" s="55"/>
      <c r="N25" s="42"/>
    </row>
    <row r="26" spans="1:14" ht="24" x14ac:dyDescent="0.25">
      <c r="A26" s="523"/>
      <c r="B26" s="464" t="s">
        <v>100</v>
      </c>
      <c r="C26" s="446" t="s">
        <v>39</v>
      </c>
      <c r="D26" s="446" t="s">
        <v>5</v>
      </c>
      <c r="E26" s="25" t="s">
        <v>6</v>
      </c>
      <c r="F26" s="216" t="s">
        <v>40</v>
      </c>
      <c r="G26" s="4" t="s">
        <v>10</v>
      </c>
      <c r="H26" s="79">
        <v>100</v>
      </c>
      <c r="I26" s="111">
        <v>100</v>
      </c>
      <c r="J26" s="97">
        <f t="shared" si="0"/>
        <v>100</v>
      </c>
      <c r="K26" s="519">
        <f>((((J28+J27)/2)+J26)/2)</f>
        <v>100</v>
      </c>
      <c r="L26" s="456"/>
      <c r="M26" s="55"/>
      <c r="N26" s="42"/>
    </row>
    <row r="27" spans="1:14" x14ac:dyDescent="0.25">
      <c r="A27" s="523"/>
      <c r="B27" s="466"/>
      <c r="C27" s="447"/>
      <c r="D27" s="447"/>
      <c r="E27" s="25" t="s">
        <v>7</v>
      </c>
      <c r="F27" s="216" t="s">
        <v>12</v>
      </c>
      <c r="G27" s="4" t="s">
        <v>13</v>
      </c>
      <c r="H27" s="77">
        <v>12</v>
      </c>
      <c r="I27" s="80">
        <v>12</v>
      </c>
      <c r="J27" s="97">
        <f t="shared" si="0"/>
        <v>100</v>
      </c>
      <c r="K27" s="519"/>
      <c r="L27" s="457"/>
      <c r="M27" s="444"/>
      <c r="N27" s="42"/>
    </row>
    <row r="28" spans="1:14" x14ac:dyDescent="0.25">
      <c r="A28" s="524"/>
      <c r="B28" s="221"/>
      <c r="C28" s="439"/>
      <c r="D28" s="439"/>
      <c r="E28" s="25" t="s">
        <v>7</v>
      </c>
      <c r="F28" s="216" t="s">
        <v>105</v>
      </c>
      <c r="G28" s="4" t="s">
        <v>42</v>
      </c>
      <c r="H28" s="6">
        <v>99</v>
      </c>
      <c r="I28" s="43">
        <v>99</v>
      </c>
      <c r="J28" s="33">
        <f t="shared" si="0"/>
        <v>100</v>
      </c>
      <c r="K28" s="519"/>
      <c r="L28" s="458"/>
      <c r="M28" s="445"/>
      <c r="N28" s="44"/>
    </row>
  </sheetData>
  <autoFilter ref="A7:N28"/>
  <mergeCells count="40">
    <mergeCell ref="B26:B27"/>
    <mergeCell ref="C26:C28"/>
    <mergeCell ref="D26:D28"/>
    <mergeCell ref="K26:K28"/>
    <mergeCell ref="L26:L28"/>
    <mergeCell ref="B20:B21"/>
    <mergeCell ref="C20:C21"/>
    <mergeCell ref="D20:D21"/>
    <mergeCell ref="K20:K21"/>
    <mergeCell ref="B22:B23"/>
    <mergeCell ref="C22:C23"/>
    <mergeCell ref="D22:D23"/>
    <mergeCell ref="K22:K23"/>
    <mergeCell ref="A8:A28"/>
    <mergeCell ref="B8:B10"/>
    <mergeCell ref="C8:C10"/>
    <mergeCell ref="D8:D10"/>
    <mergeCell ref="K8:K10"/>
    <mergeCell ref="B11:B13"/>
    <mergeCell ref="C11:C13"/>
    <mergeCell ref="D11:D13"/>
    <mergeCell ref="K11:K13"/>
    <mergeCell ref="B14:B16"/>
    <mergeCell ref="C14:C16"/>
    <mergeCell ref="D14:D16"/>
    <mergeCell ref="K14:K16"/>
    <mergeCell ref="B17:B19"/>
    <mergeCell ref="C17:C19"/>
    <mergeCell ref="D17:D19"/>
    <mergeCell ref="I2:N2"/>
    <mergeCell ref="I3:N3"/>
    <mergeCell ref="C5:I5"/>
    <mergeCell ref="L9:L10"/>
    <mergeCell ref="L12:L13"/>
    <mergeCell ref="M27:M28"/>
    <mergeCell ref="K17:K19"/>
    <mergeCell ref="L18:L19"/>
    <mergeCell ref="C24:C25"/>
    <mergeCell ref="D24:D25"/>
    <mergeCell ref="K24:K25"/>
  </mergeCells>
  <pageMargins left="0.31496062992125984" right="0.70866141732283472" top="0.74803149606299213" bottom="0.15748031496062992" header="0.31496062992125984" footer="0.31496062992125984"/>
  <pageSetup paperSize="9" scale="5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25"/>
  <sheetViews>
    <sheetView view="pageBreakPreview" zoomScale="85" zoomScaleNormal="70" zoomScaleSheetLayoutView="85" workbookViewId="0">
      <pane xSplit="3" topLeftCell="D1" activePane="topRight" state="frozen"/>
      <selection activeCell="E14" sqref="E14"/>
      <selection pane="topRight" activeCell="E23" sqref="E23"/>
    </sheetView>
  </sheetViews>
  <sheetFormatPr defaultColWidth="15.85546875" defaultRowHeight="15" x14ac:dyDescent="0.25"/>
  <cols>
    <col min="1" max="1" width="15.85546875" style="1"/>
    <col min="2" max="2" width="15.85546875" style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140625" style="1" customWidth="1"/>
    <col min="10" max="16384" width="15.85546875" style="1"/>
  </cols>
  <sheetData>
    <row r="1" spans="1:14" x14ac:dyDescent="0.25">
      <c r="I1" s="1" t="s">
        <v>205</v>
      </c>
    </row>
    <row r="2" spans="1:14" x14ac:dyDescent="0.25">
      <c r="I2" s="441" t="s">
        <v>58</v>
      </c>
      <c r="J2" s="441"/>
      <c r="K2" s="441"/>
      <c r="L2" s="441"/>
      <c r="M2" s="441"/>
      <c r="N2" s="441"/>
    </row>
    <row r="3" spans="1:14" x14ac:dyDescent="0.25">
      <c r="I3" s="450" t="s">
        <v>238</v>
      </c>
      <c r="J3" s="450"/>
      <c r="K3" s="450"/>
      <c r="L3" s="450"/>
      <c r="M3" s="450"/>
      <c r="N3" s="450"/>
    </row>
    <row r="4" spans="1:14" ht="18.75" customHeight="1" x14ac:dyDescent="0.25">
      <c r="K4" s="1" t="s">
        <v>159</v>
      </c>
    </row>
    <row r="5" spans="1:14" ht="18.75" customHeight="1" x14ac:dyDescent="0.3">
      <c r="C5" s="442" t="s">
        <v>8</v>
      </c>
      <c r="D5" s="442"/>
      <c r="E5" s="442"/>
      <c r="F5" s="442"/>
      <c r="G5" s="442"/>
      <c r="H5" s="442"/>
      <c r="I5" s="442"/>
    </row>
    <row r="7" spans="1:14" ht="105.75" customHeight="1" x14ac:dyDescent="0.25">
      <c r="A7" s="224" t="s">
        <v>127</v>
      </c>
      <c r="B7" s="225" t="s">
        <v>152</v>
      </c>
      <c r="C7" s="226" t="s">
        <v>128</v>
      </c>
      <c r="D7" s="227" t="s">
        <v>0</v>
      </c>
      <c r="E7" s="226" t="s">
        <v>129</v>
      </c>
      <c r="F7" s="227" t="s">
        <v>1</v>
      </c>
      <c r="G7" s="227" t="s">
        <v>2</v>
      </c>
      <c r="H7" s="227" t="s">
        <v>3</v>
      </c>
      <c r="I7" s="227" t="s">
        <v>4</v>
      </c>
      <c r="J7" s="228" t="s">
        <v>24</v>
      </c>
      <c r="K7" s="228" t="s">
        <v>25</v>
      </c>
      <c r="L7" s="228" t="s">
        <v>130</v>
      </c>
      <c r="M7" s="228" t="s">
        <v>131</v>
      </c>
      <c r="N7" s="227" t="s">
        <v>26</v>
      </c>
    </row>
    <row r="8" spans="1:14" ht="39.75" customHeight="1" x14ac:dyDescent="0.25">
      <c r="A8" s="537" t="s">
        <v>50</v>
      </c>
      <c r="B8" s="540" t="s">
        <v>67</v>
      </c>
      <c r="C8" s="542" t="s">
        <v>31</v>
      </c>
      <c r="D8" s="542" t="s">
        <v>5</v>
      </c>
      <c r="E8" s="229" t="s">
        <v>6</v>
      </c>
      <c r="F8" s="228" t="s">
        <v>32</v>
      </c>
      <c r="G8" s="230" t="s">
        <v>10</v>
      </c>
      <c r="H8" s="231">
        <v>100</v>
      </c>
      <c r="I8" s="231">
        <v>100</v>
      </c>
      <c r="J8" s="232">
        <f>I8/H8*100</f>
        <v>100</v>
      </c>
      <c r="K8" s="549">
        <f>(J8+J9)/2</f>
        <v>101.04166666666666</v>
      </c>
      <c r="L8" s="233"/>
      <c r="M8" s="546" t="s">
        <v>151</v>
      </c>
      <c r="N8" s="234">
        <f>(K8+K10+K12+K14+K17+K20+K23)/7</f>
        <v>101.09079856025345</v>
      </c>
    </row>
    <row r="9" spans="1:14" x14ac:dyDescent="0.25">
      <c r="A9" s="538"/>
      <c r="B9" s="541"/>
      <c r="C9" s="542"/>
      <c r="D9" s="542"/>
      <c r="E9" s="229" t="s">
        <v>7</v>
      </c>
      <c r="F9" s="228" t="s">
        <v>12</v>
      </c>
      <c r="G9" s="230" t="s">
        <v>13</v>
      </c>
      <c r="H9" s="231">
        <v>48</v>
      </c>
      <c r="I9" s="231">
        <v>49</v>
      </c>
      <c r="J9" s="232">
        <f t="shared" ref="J9:J25" si="0">I9/H9*100</f>
        <v>102.08333333333333</v>
      </c>
      <c r="K9" s="549"/>
      <c r="L9" s="233"/>
      <c r="M9" s="547"/>
      <c r="N9" s="235"/>
    </row>
    <row r="10" spans="1:14" ht="45" customHeight="1" x14ac:dyDescent="0.25">
      <c r="A10" s="538"/>
      <c r="B10" s="544" t="s">
        <v>73</v>
      </c>
      <c r="C10" s="542" t="s">
        <v>33</v>
      </c>
      <c r="D10" s="542" t="s">
        <v>5</v>
      </c>
      <c r="E10" s="229" t="s">
        <v>6</v>
      </c>
      <c r="F10" s="228" t="s">
        <v>32</v>
      </c>
      <c r="G10" s="230" t="s">
        <v>10</v>
      </c>
      <c r="H10" s="231">
        <v>100</v>
      </c>
      <c r="I10" s="231">
        <v>100</v>
      </c>
      <c r="J10" s="232">
        <f t="shared" si="0"/>
        <v>100</v>
      </c>
      <c r="K10" s="549">
        <f>(J10+J11)/2</f>
        <v>94.444444444444443</v>
      </c>
      <c r="L10" s="528"/>
      <c r="M10" s="547"/>
      <c r="N10" s="236" t="s">
        <v>160</v>
      </c>
    </row>
    <row r="11" spans="1:14" x14ac:dyDescent="0.25">
      <c r="A11" s="538"/>
      <c r="B11" s="545"/>
      <c r="C11" s="542"/>
      <c r="D11" s="542"/>
      <c r="E11" s="229" t="s">
        <v>7</v>
      </c>
      <c r="F11" s="228" t="s">
        <v>12</v>
      </c>
      <c r="G11" s="230" t="s">
        <v>13</v>
      </c>
      <c r="H11" s="231">
        <v>54</v>
      </c>
      <c r="I11" s="231">
        <v>48</v>
      </c>
      <c r="J11" s="232">
        <f t="shared" si="0"/>
        <v>88.888888888888886</v>
      </c>
      <c r="K11" s="549"/>
      <c r="L11" s="530"/>
      <c r="M11" s="547"/>
      <c r="N11" s="235"/>
    </row>
    <row r="12" spans="1:14" ht="42" customHeight="1" x14ac:dyDescent="0.25">
      <c r="A12" s="538"/>
      <c r="B12" s="540" t="s">
        <v>88</v>
      </c>
      <c r="C12" s="432" t="s">
        <v>35</v>
      </c>
      <c r="D12" s="542" t="s">
        <v>5</v>
      </c>
      <c r="E12" s="229" t="s">
        <v>6</v>
      </c>
      <c r="F12" s="228" t="s">
        <v>34</v>
      </c>
      <c r="G12" s="230" t="s">
        <v>10</v>
      </c>
      <c r="H12" s="231">
        <v>100</v>
      </c>
      <c r="I12" s="231">
        <v>100</v>
      </c>
      <c r="J12" s="232">
        <f t="shared" si="0"/>
        <v>100</v>
      </c>
      <c r="K12" s="549">
        <f>(J12+J13)/2</f>
        <v>108.33333333333334</v>
      </c>
      <c r="L12" s="528"/>
      <c r="M12" s="547"/>
      <c r="N12" s="235"/>
    </row>
    <row r="13" spans="1:14" x14ac:dyDescent="0.25">
      <c r="A13" s="538"/>
      <c r="B13" s="541"/>
      <c r="C13" s="542"/>
      <c r="D13" s="542"/>
      <c r="E13" s="229" t="s">
        <v>7</v>
      </c>
      <c r="F13" s="228" t="s">
        <v>12</v>
      </c>
      <c r="G13" s="230" t="s">
        <v>13</v>
      </c>
      <c r="H13" s="231">
        <v>12</v>
      </c>
      <c r="I13" s="231">
        <v>14</v>
      </c>
      <c r="J13" s="232">
        <f>I13/H13*100</f>
        <v>116.66666666666667</v>
      </c>
      <c r="K13" s="549"/>
      <c r="L13" s="530"/>
      <c r="M13" s="547"/>
      <c r="N13" s="235"/>
    </row>
    <row r="14" spans="1:14" ht="33" customHeight="1" x14ac:dyDescent="0.25">
      <c r="A14" s="538"/>
      <c r="B14" s="531" t="s">
        <v>107</v>
      </c>
      <c r="C14" s="534" t="s">
        <v>106</v>
      </c>
      <c r="D14" s="534" t="s">
        <v>5</v>
      </c>
      <c r="E14" s="237" t="s">
        <v>6</v>
      </c>
      <c r="F14" s="228" t="s">
        <v>104</v>
      </c>
      <c r="G14" s="238" t="s">
        <v>10</v>
      </c>
      <c r="H14" s="239">
        <v>100</v>
      </c>
      <c r="I14" s="239">
        <v>100</v>
      </c>
      <c r="J14" s="232">
        <f t="shared" si="0"/>
        <v>100</v>
      </c>
      <c r="K14" s="528">
        <f>((((J16+J15)/2)+J14)/2)</f>
        <v>100.44642857142857</v>
      </c>
      <c r="L14" s="528"/>
      <c r="M14" s="547"/>
      <c r="N14" s="235"/>
    </row>
    <row r="15" spans="1:14" x14ac:dyDescent="0.25">
      <c r="A15" s="538"/>
      <c r="B15" s="532"/>
      <c r="C15" s="535"/>
      <c r="D15" s="535"/>
      <c r="E15" s="237" t="s">
        <v>7</v>
      </c>
      <c r="F15" s="228" t="s">
        <v>12</v>
      </c>
      <c r="G15" s="238" t="s">
        <v>13</v>
      </c>
      <c r="H15" s="239">
        <v>20</v>
      </c>
      <c r="I15" s="239">
        <v>20</v>
      </c>
      <c r="J15" s="232">
        <f t="shared" si="0"/>
        <v>100</v>
      </c>
      <c r="K15" s="529"/>
      <c r="L15" s="529"/>
      <c r="M15" s="547"/>
      <c r="N15" s="235"/>
    </row>
    <row r="16" spans="1:14" x14ac:dyDescent="0.25">
      <c r="A16" s="538"/>
      <c r="B16" s="533"/>
      <c r="C16" s="536"/>
      <c r="D16" s="536"/>
      <c r="E16" s="237" t="s">
        <v>7</v>
      </c>
      <c r="F16" s="228" t="s">
        <v>14</v>
      </c>
      <c r="G16" s="238" t="s">
        <v>21</v>
      </c>
      <c r="H16" s="239">
        <v>3360</v>
      </c>
      <c r="I16" s="239">
        <v>3420</v>
      </c>
      <c r="J16" s="232">
        <f t="shared" si="0"/>
        <v>101.78571428571428</v>
      </c>
      <c r="K16" s="530"/>
      <c r="L16" s="530"/>
      <c r="M16" s="547"/>
      <c r="N16" s="235"/>
    </row>
    <row r="17" spans="1:14" ht="33" customHeight="1" x14ac:dyDescent="0.25">
      <c r="A17" s="538"/>
      <c r="B17" s="540" t="s">
        <v>76</v>
      </c>
      <c r="C17" s="534" t="s">
        <v>77</v>
      </c>
      <c r="D17" s="534" t="s">
        <v>75</v>
      </c>
      <c r="E17" s="229" t="s">
        <v>6</v>
      </c>
      <c r="F17" s="228" t="s">
        <v>78</v>
      </c>
      <c r="G17" s="230" t="s">
        <v>10</v>
      </c>
      <c r="H17" s="231">
        <v>100</v>
      </c>
      <c r="I17" s="231">
        <v>100</v>
      </c>
      <c r="J17" s="232">
        <f t="shared" si="0"/>
        <v>100</v>
      </c>
      <c r="K17" s="528">
        <f>((((J19+J18)/2)+J17)/2)</f>
        <v>100</v>
      </c>
      <c r="L17" s="233" t="s">
        <v>159</v>
      </c>
      <c r="M17" s="547"/>
      <c r="N17" s="235"/>
    </row>
    <row r="18" spans="1:14" x14ac:dyDescent="0.25">
      <c r="A18" s="538"/>
      <c r="B18" s="543"/>
      <c r="C18" s="535"/>
      <c r="D18" s="535"/>
      <c r="E18" s="229" t="s">
        <v>7</v>
      </c>
      <c r="F18" s="228" t="s">
        <v>79</v>
      </c>
      <c r="G18" s="230" t="s">
        <v>81</v>
      </c>
      <c r="H18" s="231">
        <v>2</v>
      </c>
      <c r="I18" s="231">
        <v>2</v>
      </c>
      <c r="J18" s="232">
        <f t="shared" si="0"/>
        <v>100</v>
      </c>
      <c r="K18" s="529"/>
      <c r="L18" s="233"/>
      <c r="M18" s="547"/>
      <c r="N18" s="235"/>
    </row>
    <row r="19" spans="1:14" x14ac:dyDescent="0.25">
      <c r="A19" s="538"/>
      <c r="B19" s="541"/>
      <c r="C19" s="536"/>
      <c r="D19" s="536"/>
      <c r="E19" s="229" t="s">
        <v>7</v>
      </c>
      <c r="F19" s="228" t="s">
        <v>80</v>
      </c>
      <c r="G19" s="230" t="s">
        <v>81</v>
      </c>
      <c r="H19" s="231">
        <v>4</v>
      </c>
      <c r="I19" s="231">
        <v>4</v>
      </c>
      <c r="J19" s="232">
        <f t="shared" si="0"/>
        <v>100</v>
      </c>
      <c r="K19" s="530"/>
      <c r="L19" s="233"/>
      <c r="M19" s="547"/>
      <c r="N19" s="235"/>
    </row>
    <row r="20" spans="1:14" ht="24" x14ac:dyDescent="0.25">
      <c r="A20" s="538"/>
      <c r="B20" s="531" t="s">
        <v>103</v>
      </c>
      <c r="C20" s="534" t="s">
        <v>39</v>
      </c>
      <c r="D20" s="534" t="s">
        <v>5</v>
      </c>
      <c r="E20" s="237" t="s">
        <v>6</v>
      </c>
      <c r="F20" s="228" t="s">
        <v>40</v>
      </c>
      <c r="G20" s="238" t="s">
        <v>10</v>
      </c>
      <c r="H20" s="240">
        <v>100</v>
      </c>
      <c r="I20" s="240">
        <v>100</v>
      </c>
      <c r="J20" s="232">
        <f t="shared" si="0"/>
        <v>100</v>
      </c>
      <c r="K20" s="528">
        <f>((((J22+J21)/2)+J20)/2)</f>
        <v>103.36971690590113</v>
      </c>
      <c r="L20" s="241"/>
      <c r="M20" s="547"/>
      <c r="N20" s="235"/>
    </row>
    <row r="21" spans="1:14" x14ac:dyDescent="0.25">
      <c r="A21" s="538"/>
      <c r="B21" s="532"/>
      <c r="C21" s="535"/>
      <c r="D21" s="535"/>
      <c r="E21" s="237" t="s">
        <v>7</v>
      </c>
      <c r="F21" s="228" t="s">
        <v>12</v>
      </c>
      <c r="G21" s="238" t="s">
        <v>13</v>
      </c>
      <c r="H21" s="242">
        <v>80</v>
      </c>
      <c r="I21" s="242">
        <v>83</v>
      </c>
      <c r="J21" s="232">
        <f t="shared" si="0"/>
        <v>103.75000000000001</v>
      </c>
      <c r="K21" s="529"/>
      <c r="L21" s="241"/>
      <c r="M21" s="547"/>
      <c r="N21" s="235"/>
    </row>
    <row r="22" spans="1:14" x14ac:dyDescent="0.25">
      <c r="A22" s="539"/>
      <c r="B22" s="533"/>
      <c r="C22" s="536"/>
      <c r="D22" s="536"/>
      <c r="E22" s="237" t="s">
        <v>7</v>
      </c>
      <c r="F22" s="228" t="s">
        <v>105</v>
      </c>
      <c r="G22" s="238" t="s">
        <v>42</v>
      </c>
      <c r="H22" s="242">
        <v>627</v>
      </c>
      <c r="I22" s="242">
        <v>688</v>
      </c>
      <c r="J22" s="232">
        <f t="shared" si="0"/>
        <v>109.72886762360447</v>
      </c>
      <c r="K22" s="530"/>
      <c r="L22" s="241"/>
      <c r="M22" s="548"/>
      <c r="N22" s="243"/>
    </row>
    <row r="23" spans="1:14" ht="24" x14ac:dyDescent="0.25">
      <c r="C23" s="446" t="s">
        <v>168</v>
      </c>
      <c r="D23" s="446" t="s">
        <v>5</v>
      </c>
      <c r="E23" s="280" t="s">
        <v>6</v>
      </c>
      <c r="F23" s="374" t="s">
        <v>40</v>
      </c>
      <c r="G23" s="280" t="s">
        <v>10</v>
      </c>
      <c r="H23" s="211">
        <v>100</v>
      </c>
      <c r="I23" s="211">
        <v>100</v>
      </c>
      <c r="J23" s="16">
        <f t="shared" si="0"/>
        <v>100</v>
      </c>
      <c r="K23" s="433">
        <f t="shared" ref="K23" si="1">(J23+J24)/2</f>
        <v>100</v>
      </c>
      <c r="L23" s="389"/>
      <c r="M23" s="358"/>
    </row>
    <row r="24" spans="1:14" x14ac:dyDescent="0.25">
      <c r="C24" s="447"/>
      <c r="D24" s="447"/>
      <c r="E24" s="280" t="s">
        <v>7</v>
      </c>
      <c r="F24" s="374" t="s">
        <v>12</v>
      </c>
      <c r="G24" s="280" t="s">
        <v>13</v>
      </c>
      <c r="H24" s="6">
        <v>20</v>
      </c>
      <c r="I24" s="6">
        <v>20</v>
      </c>
      <c r="J24" s="16">
        <f t="shared" si="0"/>
        <v>100</v>
      </c>
      <c r="K24" s="434"/>
      <c r="L24" s="389"/>
      <c r="M24" s="358"/>
    </row>
    <row r="25" spans="1:14" x14ac:dyDescent="0.25">
      <c r="C25" s="439"/>
      <c r="D25" s="439"/>
      <c r="E25" s="280" t="s">
        <v>7</v>
      </c>
      <c r="F25" s="374" t="s">
        <v>105</v>
      </c>
      <c r="G25" s="280" t="s">
        <v>42</v>
      </c>
      <c r="H25" s="6">
        <v>1440</v>
      </c>
      <c r="I25" s="6">
        <v>1440</v>
      </c>
      <c r="J25" s="16">
        <f t="shared" si="0"/>
        <v>100</v>
      </c>
      <c r="K25" s="434"/>
      <c r="L25" s="389"/>
      <c r="M25" s="358"/>
    </row>
  </sheetData>
  <autoFilter ref="A7:N22"/>
  <mergeCells count="35">
    <mergeCell ref="C23:C25"/>
    <mergeCell ref="D23:D25"/>
    <mergeCell ref="K23:K25"/>
    <mergeCell ref="D10:D11"/>
    <mergeCell ref="K10:K11"/>
    <mergeCell ref="I2:N2"/>
    <mergeCell ref="I3:N3"/>
    <mergeCell ref="C5:I5"/>
    <mergeCell ref="M8:M22"/>
    <mergeCell ref="D8:D9"/>
    <mergeCell ref="K8:K9"/>
    <mergeCell ref="D17:D19"/>
    <mergeCell ref="K17:K19"/>
    <mergeCell ref="D20:D22"/>
    <mergeCell ref="K20:K22"/>
    <mergeCell ref="D14:D16"/>
    <mergeCell ref="K14:K16"/>
    <mergeCell ref="D12:D13"/>
    <mergeCell ref="K12:K13"/>
    <mergeCell ref="L12:L13"/>
    <mergeCell ref="L10:L11"/>
    <mergeCell ref="L14:L16"/>
    <mergeCell ref="B14:B16"/>
    <mergeCell ref="C14:C16"/>
    <mergeCell ref="A8:A22"/>
    <mergeCell ref="B8:B9"/>
    <mergeCell ref="C8:C9"/>
    <mergeCell ref="B17:B19"/>
    <mergeCell ref="C17:C19"/>
    <mergeCell ref="B20:B22"/>
    <mergeCell ref="C20:C22"/>
    <mergeCell ref="B12:B13"/>
    <mergeCell ref="C12:C13"/>
    <mergeCell ref="B10:B11"/>
    <mergeCell ref="C10:C11"/>
  </mergeCells>
  <pageMargins left="0.7" right="0.7" top="0.75" bottom="0.75" header="0.3" footer="0.3"/>
  <pageSetup paperSize="9" scale="5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34"/>
  <sheetViews>
    <sheetView view="pageBreakPreview" topLeftCell="A16" zoomScale="85" zoomScaleNormal="70" zoomScaleSheetLayoutView="85" workbookViewId="0">
      <pane xSplit="3" topLeftCell="D1" activePane="topRight" state="frozen"/>
      <selection activeCell="E14" sqref="E14"/>
      <selection pane="topRight" activeCell="E34" sqref="E34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140625" style="1" customWidth="1"/>
    <col min="10" max="14" width="15.85546875" style="1"/>
    <col min="15" max="16" width="15.85546875" style="3"/>
    <col min="17" max="16384" width="15.85546875" style="1"/>
  </cols>
  <sheetData>
    <row r="1" spans="1:16" s="64" customFormat="1" x14ac:dyDescent="0.25">
      <c r="A1" s="391"/>
      <c r="B1" s="391"/>
      <c r="C1" s="391"/>
      <c r="D1" s="391"/>
      <c r="E1" s="391"/>
      <c r="F1" s="391"/>
      <c r="G1" s="391"/>
      <c r="H1" s="391"/>
      <c r="I1" s="391" t="s">
        <v>206</v>
      </c>
      <c r="J1" s="391"/>
      <c r="K1" s="391"/>
      <c r="L1" s="391"/>
      <c r="M1" s="391"/>
      <c r="N1" s="391"/>
      <c r="O1" s="3"/>
      <c r="P1" s="3"/>
    </row>
    <row r="2" spans="1:16" s="64" customFormat="1" ht="15" customHeight="1" x14ac:dyDescent="0.25">
      <c r="A2" s="391"/>
      <c r="B2" s="391"/>
      <c r="C2" s="391"/>
      <c r="D2" s="391"/>
      <c r="E2" s="391"/>
      <c r="F2" s="391"/>
      <c r="G2" s="391"/>
      <c r="H2" s="391"/>
      <c r="I2" s="391" t="s">
        <v>206</v>
      </c>
      <c r="J2" s="391"/>
      <c r="K2" s="391"/>
      <c r="L2" s="391"/>
      <c r="M2" s="391"/>
      <c r="N2" s="391"/>
      <c r="O2" s="3"/>
      <c r="P2" s="3"/>
    </row>
    <row r="3" spans="1:16" s="64" customFormat="1" ht="15" customHeight="1" x14ac:dyDescent="0.25">
      <c r="A3" s="391"/>
      <c r="B3" s="391"/>
      <c r="C3" s="391"/>
      <c r="D3" s="391"/>
      <c r="E3" s="391"/>
      <c r="F3" s="391"/>
      <c r="G3" s="391"/>
      <c r="H3" s="391"/>
      <c r="I3" s="450" t="s">
        <v>58</v>
      </c>
      <c r="J3" s="450"/>
      <c r="K3" s="450"/>
      <c r="L3" s="450"/>
      <c r="M3" s="450"/>
      <c r="N3" s="450"/>
      <c r="O3" s="3"/>
      <c r="P3" s="3"/>
    </row>
    <row r="4" spans="1:16" s="64" customFormat="1" ht="18.75" customHeight="1" x14ac:dyDescent="0.25">
      <c r="A4" s="391"/>
      <c r="B4" s="391"/>
      <c r="C4" s="391"/>
      <c r="D4" s="391"/>
      <c r="E4" s="391"/>
      <c r="F4" s="391"/>
      <c r="G4" s="391"/>
      <c r="H4" s="391"/>
      <c r="I4" s="450" t="s">
        <v>238</v>
      </c>
      <c r="J4" s="450"/>
      <c r="K4" s="450"/>
      <c r="L4" s="450"/>
      <c r="M4" s="450"/>
      <c r="N4" s="450"/>
      <c r="O4" s="3"/>
      <c r="P4" s="3"/>
    </row>
    <row r="5" spans="1:16" s="64" customFormat="1" ht="18.75" customHeight="1" x14ac:dyDescent="0.25">
      <c r="A5" s="391"/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"/>
      <c r="P5" s="3"/>
    </row>
    <row r="6" spans="1:16" ht="18.75" customHeight="1" x14ac:dyDescent="0.3">
      <c r="A6" s="391"/>
      <c r="B6" s="391"/>
      <c r="C6" s="442" t="s">
        <v>8</v>
      </c>
      <c r="D6" s="442"/>
      <c r="E6" s="442"/>
      <c r="F6" s="442"/>
      <c r="G6" s="442"/>
      <c r="H6" s="442"/>
      <c r="I6" s="442"/>
      <c r="J6" s="391"/>
      <c r="K6" s="391"/>
      <c r="L6" s="391"/>
      <c r="M6" s="391"/>
      <c r="N6" s="391"/>
    </row>
    <row r="7" spans="1:16" ht="45" customHeight="1" x14ac:dyDescent="0.25">
      <c r="A7" s="391"/>
      <c r="B7" s="391"/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</row>
    <row r="8" spans="1:16" ht="101.25" customHeight="1" x14ac:dyDescent="0.25">
      <c r="A8" s="401" t="s">
        <v>127</v>
      </c>
      <c r="B8" s="335" t="s">
        <v>152</v>
      </c>
      <c r="C8" s="332" t="s">
        <v>128</v>
      </c>
      <c r="D8" s="333" t="s">
        <v>0</v>
      </c>
      <c r="E8" s="332" t="s">
        <v>129</v>
      </c>
      <c r="F8" s="333" t="s">
        <v>1</v>
      </c>
      <c r="G8" s="333" t="s">
        <v>2</v>
      </c>
      <c r="H8" s="333" t="s">
        <v>3</v>
      </c>
      <c r="I8" s="333" t="s">
        <v>4</v>
      </c>
      <c r="J8" s="374" t="s">
        <v>24</v>
      </c>
      <c r="K8" s="374" t="s">
        <v>25</v>
      </c>
      <c r="L8" s="374" t="s">
        <v>130</v>
      </c>
      <c r="M8" s="380" t="s">
        <v>131</v>
      </c>
      <c r="N8" s="332" t="s">
        <v>26</v>
      </c>
    </row>
    <row r="9" spans="1:16" ht="36" customHeight="1" x14ac:dyDescent="0.25">
      <c r="A9" s="515" t="s">
        <v>48</v>
      </c>
      <c r="B9" s="478" t="s">
        <v>67</v>
      </c>
      <c r="C9" s="432" t="s">
        <v>31</v>
      </c>
      <c r="D9" s="432" t="s">
        <v>5</v>
      </c>
      <c r="E9" s="280" t="s">
        <v>6</v>
      </c>
      <c r="F9" s="374" t="s">
        <v>32</v>
      </c>
      <c r="G9" s="334" t="s">
        <v>10</v>
      </c>
      <c r="H9" s="80">
        <v>100</v>
      </c>
      <c r="I9" s="80">
        <v>100</v>
      </c>
      <c r="J9" s="388">
        <f>I9/H9*100</f>
        <v>100</v>
      </c>
      <c r="K9" s="433">
        <f>(J9+J10)/2</f>
        <v>100</v>
      </c>
      <c r="L9" s="402"/>
      <c r="M9" s="443" t="s">
        <v>153</v>
      </c>
      <c r="N9" s="107">
        <f>(K9+K11+K13+K15+K17+K19+K21+K23+K26+K29+K32)/11</f>
        <v>102.98139258168072</v>
      </c>
    </row>
    <row r="10" spans="1:16" ht="57.75" customHeight="1" x14ac:dyDescent="0.25">
      <c r="A10" s="516"/>
      <c r="B10" s="479"/>
      <c r="C10" s="432"/>
      <c r="D10" s="432"/>
      <c r="E10" s="280" t="s">
        <v>7</v>
      </c>
      <c r="F10" s="374" t="s">
        <v>12</v>
      </c>
      <c r="G10" s="334" t="s">
        <v>13</v>
      </c>
      <c r="H10" s="80">
        <v>160</v>
      </c>
      <c r="I10" s="80">
        <v>160</v>
      </c>
      <c r="J10" s="388">
        <f t="shared" ref="J10:J27" si="0">I10/H10*100</f>
        <v>100</v>
      </c>
      <c r="K10" s="435"/>
      <c r="L10" s="402"/>
      <c r="M10" s="444"/>
      <c r="N10" s="108"/>
    </row>
    <row r="11" spans="1:16" ht="36" x14ac:dyDescent="0.25">
      <c r="A11" s="516"/>
      <c r="B11" s="478" t="s">
        <v>69</v>
      </c>
      <c r="C11" s="432" t="s">
        <v>71</v>
      </c>
      <c r="D11" s="432" t="s">
        <v>5</v>
      </c>
      <c r="E11" s="280" t="s">
        <v>6</v>
      </c>
      <c r="F11" s="374" t="s">
        <v>32</v>
      </c>
      <c r="G11" s="334" t="s">
        <v>10</v>
      </c>
      <c r="H11" s="80">
        <v>100</v>
      </c>
      <c r="I11" s="80">
        <v>100</v>
      </c>
      <c r="J11" s="388">
        <f t="shared" si="0"/>
        <v>100</v>
      </c>
      <c r="K11" s="433">
        <f>(J11+J12)/2</f>
        <v>105</v>
      </c>
      <c r="L11" s="403"/>
      <c r="M11" s="444"/>
      <c r="N11" s="108"/>
    </row>
    <row r="12" spans="1:16" ht="45.75" customHeight="1" x14ac:dyDescent="0.25">
      <c r="A12" s="516"/>
      <c r="B12" s="479"/>
      <c r="C12" s="432"/>
      <c r="D12" s="432"/>
      <c r="E12" s="280" t="s">
        <v>7</v>
      </c>
      <c r="F12" s="374" t="s">
        <v>12</v>
      </c>
      <c r="G12" s="334" t="s">
        <v>13</v>
      </c>
      <c r="H12" s="80">
        <v>5</v>
      </c>
      <c r="I12" s="80">
        <v>6</v>
      </c>
      <c r="J12" s="388">
        <v>110</v>
      </c>
      <c r="K12" s="435"/>
      <c r="L12" s="402"/>
      <c r="M12" s="444"/>
      <c r="N12" s="109" t="s">
        <v>160</v>
      </c>
    </row>
    <row r="13" spans="1:16" ht="36" customHeight="1" x14ac:dyDescent="0.25">
      <c r="A13" s="516"/>
      <c r="B13" s="478" t="s">
        <v>73</v>
      </c>
      <c r="C13" s="432" t="s">
        <v>33</v>
      </c>
      <c r="D13" s="432" t="s">
        <v>5</v>
      </c>
      <c r="E13" s="280" t="s">
        <v>6</v>
      </c>
      <c r="F13" s="374" t="s">
        <v>34</v>
      </c>
      <c r="G13" s="334" t="s">
        <v>10</v>
      </c>
      <c r="H13" s="80">
        <v>100</v>
      </c>
      <c r="I13" s="80">
        <v>100</v>
      </c>
      <c r="J13" s="388">
        <f t="shared" si="0"/>
        <v>100</v>
      </c>
      <c r="K13" s="433">
        <f>(J13+J14)/2</f>
        <v>101.25628140703517</v>
      </c>
      <c r="L13" s="402"/>
      <c r="M13" s="444"/>
      <c r="N13" s="356"/>
    </row>
    <row r="14" spans="1:16" ht="39.75" customHeight="1" x14ac:dyDescent="0.25">
      <c r="A14" s="516"/>
      <c r="B14" s="479"/>
      <c r="C14" s="432"/>
      <c r="D14" s="432"/>
      <c r="E14" s="280" t="s">
        <v>7</v>
      </c>
      <c r="F14" s="374" t="s">
        <v>12</v>
      </c>
      <c r="G14" s="334" t="s">
        <v>13</v>
      </c>
      <c r="H14" s="80">
        <v>199</v>
      </c>
      <c r="I14" s="80">
        <v>204</v>
      </c>
      <c r="J14" s="388">
        <f t="shared" si="0"/>
        <v>102.51256281407035</v>
      </c>
      <c r="K14" s="435"/>
      <c r="L14" s="405"/>
      <c r="M14" s="444"/>
      <c r="N14" s="356"/>
    </row>
    <row r="15" spans="1:16" ht="36" x14ac:dyDescent="0.25">
      <c r="A15" s="516"/>
      <c r="B15" s="478" t="s">
        <v>72</v>
      </c>
      <c r="C15" s="432" t="s">
        <v>90</v>
      </c>
      <c r="D15" s="432" t="s">
        <v>5</v>
      </c>
      <c r="E15" s="280" t="s">
        <v>6</v>
      </c>
      <c r="F15" s="374" t="s">
        <v>34</v>
      </c>
      <c r="G15" s="334" t="s">
        <v>10</v>
      </c>
      <c r="H15" s="80">
        <v>100</v>
      </c>
      <c r="I15" s="80">
        <v>100</v>
      </c>
      <c r="J15" s="388">
        <f t="shared" si="0"/>
        <v>100</v>
      </c>
      <c r="K15" s="433">
        <f>(J15+J16)/2</f>
        <v>118.18181818181817</v>
      </c>
      <c r="L15" s="404"/>
      <c r="M15" s="444"/>
      <c r="N15" s="356"/>
    </row>
    <row r="16" spans="1:16" ht="42" customHeight="1" x14ac:dyDescent="0.25">
      <c r="A16" s="516"/>
      <c r="B16" s="479"/>
      <c r="C16" s="432"/>
      <c r="D16" s="432"/>
      <c r="E16" s="280" t="s">
        <v>7</v>
      </c>
      <c r="F16" s="374" t="s">
        <v>12</v>
      </c>
      <c r="G16" s="334" t="s">
        <v>13</v>
      </c>
      <c r="H16" s="80">
        <v>11</v>
      </c>
      <c r="I16" s="80">
        <v>15</v>
      </c>
      <c r="J16" s="388">
        <f t="shared" si="0"/>
        <v>136.36363636363635</v>
      </c>
      <c r="K16" s="435"/>
      <c r="L16" s="406"/>
      <c r="M16" s="444"/>
      <c r="N16" s="356"/>
    </row>
    <row r="17" spans="1:14" ht="36" x14ac:dyDescent="0.25">
      <c r="A17" s="516"/>
      <c r="B17" s="478" t="s">
        <v>86</v>
      </c>
      <c r="C17" s="432" t="s">
        <v>85</v>
      </c>
      <c r="D17" s="432" t="s">
        <v>5</v>
      </c>
      <c r="E17" s="280" t="s">
        <v>6</v>
      </c>
      <c r="F17" s="374" t="s">
        <v>34</v>
      </c>
      <c r="G17" s="334" t="s">
        <v>10</v>
      </c>
      <c r="H17" s="80">
        <v>100</v>
      </c>
      <c r="I17" s="80">
        <v>100</v>
      </c>
      <c r="J17" s="388">
        <f t="shared" si="0"/>
        <v>100</v>
      </c>
      <c r="K17" s="433">
        <f>(J17+J18)/2</f>
        <v>100</v>
      </c>
      <c r="L17" s="402"/>
      <c r="M17" s="444"/>
      <c r="N17" s="356"/>
    </row>
    <row r="18" spans="1:14" ht="44.25" customHeight="1" x14ac:dyDescent="0.25">
      <c r="A18" s="516"/>
      <c r="B18" s="479"/>
      <c r="C18" s="432"/>
      <c r="D18" s="432"/>
      <c r="E18" s="280" t="s">
        <v>7</v>
      </c>
      <c r="F18" s="374" t="s">
        <v>12</v>
      </c>
      <c r="G18" s="334" t="s">
        <v>13</v>
      </c>
      <c r="H18" s="80">
        <v>3</v>
      </c>
      <c r="I18" s="80">
        <v>3</v>
      </c>
      <c r="J18" s="388">
        <f t="shared" si="0"/>
        <v>100</v>
      </c>
      <c r="K18" s="435"/>
      <c r="L18" s="406"/>
      <c r="M18" s="444"/>
      <c r="N18" s="356"/>
    </row>
    <row r="19" spans="1:14" ht="36" x14ac:dyDescent="0.25">
      <c r="A19" s="516"/>
      <c r="B19" s="478" t="s">
        <v>100</v>
      </c>
      <c r="C19" s="432" t="s">
        <v>101</v>
      </c>
      <c r="D19" s="432" t="s">
        <v>5</v>
      </c>
      <c r="E19" s="280" t="s">
        <v>6</v>
      </c>
      <c r="F19" s="374" t="s">
        <v>34</v>
      </c>
      <c r="G19" s="334" t="s">
        <v>10</v>
      </c>
      <c r="H19" s="80">
        <v>100</v>
      </c>
      <c r="I19" s="80">
        <v>100</v>
      </c>
      <c r="J19" s="388">
        <f t="shared" si="0"/>
        <v>100</v>
      </c>
      <c r="K19" s="433">
        <f>(J19+J20)/2</f>
        <v>105</v>
      </c>
      <c r="L19" s="402"/>
      <c r="M19" s="444"/>
      <c r="N19" s="356"/>
    </row>
    <row r="20" spans="1:14" ht="40.5" customHeight="1" x14ac:dyDescent="0.25">
      <c r="A20" s="516"/>
      <c r="B20" s="479"/>
      <c r="C20" s="432"/>
      <c r="D20" s="432"/>
      <c r="E20" s="280" t="s">
        <v>7</v>
      </c>
      <c r="F20" s="374" t="s">
        <v>12</v>
      </c>
      <c r="G20" s="334" t="s">
        <v>13</v>
      </c>
      <c r="H20" s="80">
        <v>6</v>
      </c>
      <c r="I20" s="80">
        <v>3</v>
      </c>
      <c r="J20" s="388">
        <v>110</v>
      </c>
      <c r="K20" s="435"/>
      <c r="L20" s="402"/>
      <c r="M20" s="444"/>
      <c r="N20" s="356"/>
    </row>
    <row r="21" spans="1:14" ht="36" customHeight="1" x14ac:dyDescent="0.25">
      <c r="A21" s="516"/>
      <c r="B21" s="478" t="s">
        <v>74</v>
      </c>
      <c r="C21" s="432" t="s">
        <v>36</v>
      </c>
      <c r="D21" s="432" t="s">
        <v>5</v>
      </c>
      <c r="E21" s="280" t="s">
        <v>6</v>
      </c>
      <c r="F21" s="374" t="s">
        <v>37</v>
      </c>
      <c r="G21" s="334" t="s">
        <v>10</v>
      </c>
      <c r="H21" s="80">
        <v>100</v>
      </c>
      <c r="I21" s="80">
        <v>100</v>
      </c>
      <c r="J21" s="388">
        <f t="shared" si="0"/>
        <v>100</v>
      </c>
      <c r="K21" s="433">
        <f>(J21+J22)/2</f>
        <v>100</v>
      </c>
      <c r="L21" s="402"/>
      <c r="M21" s="444"/>
      <c r="N21" s="356"/>
    </row>
    <row r="22" spans="1:14" x14ac:dyDescent="0.25">
      <c r="A22" s="516"/>
      <c r="B22" s="479"/>
      <c r="C22" s="432"/>
      <c r="D22" s="432"/>
      <c r="E22" s="280" t="s">
        <v>7</v>
      </c>
      <c r="F22" s="374" t="s">
        <v>12</v>
      </c>
      <c r="G22" s="334" t="s">
        <v>13</v>
      </c>
      <c r="H22" s="80">
        <v>23</v>
      </c>
      <c r="I22" s="80">
        <v>23</v>
      </c>
      <c r="J22" s="388">
        <f t="shared" si="0"/>
        <v>100</v>
      </c>
      <c r="K22" s="435"/>
      <c r="L22" s="406"/>
      <c r="M22" s="444"/>
      <c r="N22" s="356"/>
    </row>
    <row r="23" spans="1:14" ht="24" x14ac:dyDescent="0.25">
      <c r="A23" s="516"/>
      <c r="B23" s="478" t="s">
        <v>103</v>
      </c>
      <c r="C23" s="446" t="s">
        <v>39</v>
      </c>
      <c r="D23" s="446" t="s">
        <v>5</v>
      </c>
      <c r="E23" s="197" t="s">
        <v>6</v>
      </c>
      <c r="F23" s="382" t="s">
        <v>40</v>
      </c>
      <c r="G23" s="57" t="s">
        <v>10</v>
      </c>
      <c r="H23" s="80">
        <v>100</v>
      </c>
      <c r="I23" s="80">
        <v>100</v>
      </c>
      <c r="J23" s="388">
        <f t="shared" si="0"/>
        <v>100</v>
      </c>
      <c r="K23" s="433">
        <f t="shared" ref="K23" si="1">((((J25+J24)/2)+J23)/2)</f>
        <v>103.35721880963457</v>
      </c>
      <c r="L23" s="402"/>
      <c r="M23" s="444"/>
      <c r="N23" s="356"/>
    </row>
    <row r="24" spans="1:14" x14ac:dyDescent="0.25">
      <c r="A24" s="516"/>
      <c r="B24" s="485"/>
      <c r="C24" s="447"/>
      <c r="D24" s="447"/>
      <c r="E24" s="197" t="s">
        <v>7</v>
      </c>
      <c r="F24" s="382" t="s">
        <v>12</v>
      </c>
      <c r="G24" s="57" t="s">
        <v>13</v>
      </c>
      <c r="H24" s="80">
        <v>328</v>
      </c>
      <c r="I24" s="80">
        <v>340</v>
      </c>
      <c r="J24" s="388">
        <f t="shared" si="0"/>
        <v>103.65853658536585</v>
      </c>
      <c r="K24" s="434"/>
      <c r="L24" s="402"/>
      <c r="M24" s="444"/>
      <c r="N24" s="356"/>
    </row>
    <row r="25" spans="1:14" ht="29.25" customHeight="1" x14ac:dyDescent="0.25">
      <c r="A25" s="516"/>
      <c r="B25" s="479"/>
      <c r="C25" s="439"/>
      <c r="D25" s="439"/>
      <c r="E25" s="197" t="s">
        <v>7</v>
      </c>
      <c r="F25" s="382" t="s">
        <v>105</v>
      </c>
      <c r="G25" s="57" t="s">
        <v>42</v>
      </c>
      <c r="H25" s="80">
        <v>2569</v>
      </c>
      <c r="I25" s="80">
        <v>2820</v>
      </c>
      <c r="J25" s="388">
        <f t="shared" si="0"/>
        <v>109.77033865317244</v>
      </c>
      <c r="K25" s="435"/>
      <c r="L25" s="405"/>
      <c r="M25" s="444"/>
      <c r="N25" s="356"/>
    </row>
    <row r="26" spans="1:14" ht="24" customHeight="1" x14ac:dyDescent="0.25">
      <c r="A26" s="516"/>
      <c r="B26" s="478" t="s">
        <v>76</v>
      </c>
      <c r="C26" s="446" t="s">
        <v>77</v>
      </c>
      <c r="D26" s="446" t="s">
        <v>75</v>
      </c>
      <c r="E26" s="280" t="s">
        <v>6</v>
      </c>
      <c r="F26" s="382" t="s">
        <v>104</v>
      </c>
      <c r="G26" s="57" t="s">
        <v>10</v>
      </c>
      <c r="H26" s="80">
        <v>100</v>
      </c>
      <c r="I26" s="80">
        <v>100</v>
      </c>
      <c r="J26" s="388">
        <f t="shared" si="0"/>
        <v>100</v>
      </c>
      <c r="K26" s="433">
        <f t="shared" ref="K26" si="2">((((J28+J27)/2)+J26)/2)</f>
        <v>100</v>
      </c>
      <c r="L26" s="391"/>
      <c r="M26" s="444"/>
      <c r="N26" s="356"/>
    </row>
    <row r="27" spans="1:14" x14ac:dyDescent="0.25">
      <c r="A27" s="516"/>
      <c r="B27" s="485"/>
      <c r="C27" s="447"/>
      <c r="D27" s="447"/>
      <c r="E27" s="280" t="s">
        <v>7</v>
      </c>
      <c r="F27" s="382" t="s">
        <v>108</v>
      </c>
      <c r="G27" s="57" t="s">
        <v>81</v>
      </c>
      <c r="H27" s="57">
        <v>1</v>
      </c>
      <c r="I27" s="57">
        <v>1</v>
      </c>
      <c r="J27" s="388">
        <f t="shared" si="0"/>
        <v>100</v>
      </c>
      <c r="K27" s="434"/>
      <c r="L27" s="405"/>
      <c r="M27" s="444"/>
      <c r="N27" s="356"/>
    </row>
    <row r="28" spans="1:14" x14ac:dyDescent="0.25">
      <c r="A28" s="516"/>
      <c r="B28" s="479"/>
      <c r="C28" s="439"/>
      <c r="D28" s="439"/>
      <c r="E28" s="280" t="s">
        <v>7</v>
      </c>
      <c r="F28" s="382" t="s">
        <v>109</v>
      </c>
      <c r="G28" s="57" t="s">
        <v>81</v>
      </c>
      <c r="H28" s="244">
        <v>2</v>
      </c>
      <c r="I28" s="244">
        <v>2</v>
      </c>
      <c r="J28" s="388">
        <f>I28/H28*100</f>
        <v>100</v>
      </c>
      <c r="K28" s="435"/>
      <c r="L28" s="402"/>
      <c r="M28" s="444"/>
      <c r="N28" s="356"/>
    </row>
    <row r="29" spans="1:14" ht="24" customHeight="1" x14ac:dyDescent="0.25">
      <c r="A29" s="358"/>
      <c r="B29" s="391"/>
      <c r="C29" s="432" t="s">
        <v>106</v>
      </c>
      <c r="D29" s="432" t="s">
        <v>5</v>
      </c>
      <c r="E29" s="340" t="s">
        <v>6</v>
      </c>
      <c r="F29" s="374" t="s">
        <v>78</v>
      </c>
      <c r="G29" s="374" t="s">
        <v>10</v>
      </c>
      <c r="H29" s="348">
        <v>100</v>
      </c>
      <c r="I29" s="348">
        <v>100</v>
      </c>
      <c r="J29" s="421">
        <f t="shared" ref="J29:J34" si="3">I29/H29*100</f>
        <v>100</v>
      </c>
      <c r="K29" s="436">
        <f>((((J31+J30)/2)+J29)/2)</f>
        <v>100</v>
      </c>
      <c r="L29" s="397"/>
      <c r="M29" s="358"/>
      <c r="N29" s="323"/>
    </row>
    <row r="30" spans="1:14" x14ac:dyDescent="0.25">
      <c r="A30" s="358"/>
      <c r="B30" s="391"/>
      <c r="C30" s="432"/>
      <c r="D30" s="432"/>
      <c r="E30" s="340" t="s">
        <v>216</v>
      </c>
      <c r="F30" s="374" t="s">
        <v>12</v>
      </c>
      <c r="G30" s="374" t="s">
        <v>13</v>
      </c>
      <c r="H30" s="348">
        <v>31</v>
      </c>
      <c r="I30" s="348">
        <v>31</v>
      </c>
      <c r="J30" s="421">
        <f t="shared" si="3"/>
        <v>100</v>
      </c>
      <c r="K30" s="438"/>
      <c r="L30" s="397"/>
      <c r="M30" s="358"/>
      <c r="N30" s="323"/>
    </row>
    <row r="31" spans="1:14" x14ac:dyDescent="0.25">
      <c r="A31" s="358"/>
      <c r="C31" s="432"/>
      <c r="D31" s="432"/>
      <c r="E31" s="340" t="s">
        <v>7</v>
      </c>
      <c r="F31" s="374" t="s">
        <v>14</v>
      </c>
      <c r="G31" s="374" t="s">
        <v>15</v>
      </c>
      <c r="H31" s="348">
        <v>5208</v>
      </c>
      <c r="I31" s="348">
        <v>5208</v>
      </c>
      <c r="J31" s="421">
        <f t="shared" si="3"/>
        <v>100</v>
      </c>
      <c r="K31" s="437"/>
      <c r="L31" s="397"/>
      <c r="M31" s="358"/>
      <c r="N31" s="323"/>
    </row>
    <row r="32" spans="1:14" ht="24" x14ac:dyDescent="0.25">
      <c r="A32" s="358"/>
      <c r="C32" s="432" t="s">
        <v>252</v>
      </c>
      <c r="D32" s="432" t="s">
        <v>5</v>
      </c>
      <c r="E32" s="334" t="s">
        <v>6</v>
      </c>
      <c r="F32" s="341" t="s">
        <v>174</v>
      </c>
      <c r="G32" s="374" t="s">
        <v>10</v>
      </c>
      <c r="H32" s="345">
        <v>100</v>
      </c>
      <c r="I32" s="345">
        <v>100</v>
      </c>
      <c r="J32" s="421">
        <f t="shared" si="3"/>
        <v>100</v>
      </c>
      <c r="K32" s="433">
        <f>((((J34+J33)/2)+J32)/2)</f>
        <v>100</v>
      </c>
      <c r="L32" s="550"/>
      <c r="M32" s="358"/>
      <c r="N32" s="323"/>
    </row>
    <row r="33" spans="1:14" x14ac:dyDescent="0.25">
      <c r="A33" s="358"/>
      <c r="C33" s="432"/>
      <c r="D33" s="432"/>
      <c r="E33" s="334" t="s">
        <v>7</v>
      </c>
      <c r="F33" s="341" t="s">
        <v>12</v>
      </c>
      <c r="G33" s="374" t="s">
        <v>13</v>
      </c>
      <c r="H33" s="345">
        <v>60</v>
      </c>
      <c r="I33" s="345">
        <v>60</v>
      </c>
      <c r="J33" s="421">
        <f t="shared" si="3"/>
        <v>100</v>
      </c>
      <c r="K33" s="434"/>
      <c r="L33" s="455"/>
      <c r="M33" s="358"/>
      <c r="N33" s="323"/>
    </row>
    <row r="34" spans="1:14" x14ac:dyDescent="0.25">
      <c r="A34" s="366"/>
      <c r="C34" s="432"/>
      <c r="D34" s="432"/>
      <c r="E34" s="334" t="s">
        <v>7</v>
      </c>
      <c r="F34" s="341" t="s">
        <v>41</v>
      </c>
      <c r="G34" s="374" t="s">
        <v>42</v>
      </c>
      <c r="H34" s="345">
        <v>1920</v>
      </c>
      <c r="I34" s="345">
        <v>1920</v>
      </c>
      <c r="J34" s="421">
        <f t="shared" si="3"/>
        <v>100</v>
      </c>
      <c r="K34" s="435"/>
      <c r="L34" s="551"/>
      <c r="M34" s="366"/>
      <c r="N34" s="324"/>
    </row>
  </sheetData>
  <autoFilter ref="A7:N27"/>
  <mergeCells count="48">
    <mergeCell ref="L32:L34"/>
    <mergeCell ref="B26:B28"/>
    <mergeCell ref="C26:C28"/>
    <mergeCell ref="D26:D28"/>
    <mergeCell ref="K26:K28"/>
    <mergeCell ref="C29:C31"/>
    <mergeCell ref="D29:D31"/>
    <mergeCell ref="K29:K31"/>
    <mergeCell ref="B23:B25"/>
    <mergeCell ref="C23:C25"/>
    <mergeCell ref="D23:D25"/>
    <mergeCell ref="K23:K25"/>
    <mergeCell ref="C32:C34"/>
    <mergeCell ref="D32:D34"/>
    <mergeCell ref="K32:K34"/>
    <mergeCell ref="A9:A28"/>
    <mergeCell ref="B9:B10"/>
    <mergeCell ref="C9:C10"/>
    <mergeCell ref="D9:D10"/>
    <mergeCell ref="K9:K10"/>
    <mergeCell ref="B11:B12"/>
    <mergeCell ref="C11:C12"/>
    <mergeCell ref="D11:D12"/>
    <mergeCell ref="K11:K12"/>
    <mergeCell ref="B15:B16"/>
    <mergeCell ref="C15:C16"/>
    <mergeCell ref="D15:D16"/>
    <mergeCell ref="B13:B14"/>
    <mergeCell ref="B21:B22"/>
    <mergeCell ref="C21:C22"/>
    <mergeCell ref="D21:D22"/>
    <mergeCell ref="B17:B18"/>
    <mergeCell ref="C17:C18"/>
    <mergeCell ref="D17:D18"/>
    <mergeCell ref="K17:K18"/>
    <mergeCell ref="K19:K20"/>
    <mergeCell ref="B19:B20"/>
    <mergeCell ref="C19:C20"/>
    <mergeCell ref="D19:D20"/>
    <mergeCell ref="I3:N3"/>
    <mergeCell ref="I4:N4"/>
    <mergeCell ref="C6:I6"/>
    <mergeCell ref="M9:M28"/>
    <mergeCell ref="K13:K14"/>
    <mergeCell ref="K21:K22"/>
    <mergeCell ref="K15:K16"/>
    <mergeCell ref="C13:C14"/>
    <mergeCell ref="D13:D14"/>
  </mergeCells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48"/>
  <sheetViews>
    <sheetView view="pageBreakPreview" topLeftCell="A4" zoomScale="85" zoomScaleNormal="70" zoomScaleSheetLayoutView="85" workbookViewId="0">
      <pane xSplit="3" topLeftCell="D1" activePane="topRight" state="frozen"/>
      <selection activeCell="E14" sqref="E14"/>
      <selection pane="topRight" activeCell="D38" sqref="D38:D40"/>
    </sheetView>
  </sheetViews>
  <sheetFormatPr defaultColWidth="15.85546875" defaultRowHeight="15" x14ac:dyDescent="0.25"/>
  <cols>
    <col min="1" max="1" width="15.85546875" style="1"/>
    <col min="2" max="2" width="15.85546875" style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" style="1" customWidth="1"/>
    <col min="10" max="14" width="15.85546875" style="1"/>
    <col min="15" max="16" width="15.85546875" style="3"/>
    <col min="17" max="16384" width="15.85546875" style="1"/>
  </cols>
  <sheetData>
    <row r="1" spans="1:16" s="59" customFormat="1" x14ac:dyDescent="0.25">
      <c r="A1" s="391"/>
      <c r="B1" s="391"/>
      <c r="C1" s="391"/>
      <c r="D1" s="391"/>
      <c r="E1" s="391"/>
      <c r="F1" s="391"/>
      <c r="G1" s="391"/>
      <c r="H1" s="391"/>
      <c r="I1" s="552" t="s">
        <v>207</v>
      </c>
      <c r="J1" s="552"/>
      <c r="K1" s="391"/>
      <c r="L1" s="391"/>
      <c r="M1" s="391"/>
      <c r="N1" s="391"/>
      <c r="O1" s="3"/>
      <c r="P1" s="3"/>
    </row>
    <row r="2" spans="1:16" s="59" customFormat="1" ht="15" customHeight="1" x14ac:dyDescent="0.25">
      <c r="A2" s="391"/>
      <c r="B2" s="391"/>
      <c r="C2" s="391"/>
      <c r="D2" s="391"/>
      <c r="E2" s="391"/>
      <c r="F2" s="391"/>
      <c r="G2" s="391"/>
      <c r="H2" s="391"/>
      <c r="I2" s="450" t="s">
        <v>58</v>
      </c>
      <c r="J2" s="450"/>
      <c r="K2" s="450"/>
      <c r="L2" s="450"/>
      <c r="M2" s="450"/>
      <c r="N2" s="450"/>
      <c r="O2" s="3"/>
      <c r="P2" s="3"/>
    </row>
    <row r="3" spans="1:16" s="59" customFormat="1" ht="15" customHeight="1" x14ac:dyDescent="0.25">
      <c r="A3" s="391"/>
      <c r="B3" s="391"/>
      <c r="C3" s="391"/>
      <c r="D3" s="391"/>
      <c r="E3" s="391"/>
      <c r="F3" s="391"/>
      <c r="G3" s="391"/>
      <c r="H3" s="391"/>
      <c r="I3" s="450" t="s">
        <v>238</v>
      </c>
      <c r="J3" s="450"/>
      <c r="K3" s="450"/>
      <c r="L3" s="450"/>
      <c r="M3" s="450"/>
      <c r="N3" s="450"/>
      <c r="O3" s="3"/>
      <c r="P3" s="3"/>
    </row>
    <row r="4" spans="1:16" s="59" customFormat="1" ht="18.75" customHeight="1" x14ac:dyDescent="0.25">
      <c r="A4" s="391"/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"/>
      <c r="P4" s="3"/>
    </row>
    <row r="5" spans="1:16" s="59" customFormat="1" ht="18.75" customHeight="1" x14ac:dyDescent="0.3">
      <c r="A5" s="391"/>
      <c r="B5" s="391"/>
      <c r="C5" s="442" t="s">
        <v>8</v>
      </c>
      <c r="D5" s="442"/>
      <c r="E5" s="442"/>
      <c r="F5" s="442"/>
      <c r="G5" s="442"/>
      <c r="H5" s="442"/>
      <c r="I5" s="442"/>
      <c r="J5" s="391" t="s">
        <v>159</v>
      </c>
      <c r="K5" s="391"/>
      <c r="L5" s="391"/>
      <c r="M5" s="391"/>
      <c r="N5" s="391"/>
      <c r="O5" s="3"/>
      <c r="P5" s="3"/>
    </row>
    <row r="6" spans="1:16" x14ac:dyDescent="0.25">
      <c r="A6" s="391"/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</row>
    <row r="7" spans="1:16" ht="111" customHeight="1" x14ac:dyDescent="0.25">
      <c r="A7" s="335" t="s">
        <v>127</v>
      </c>
      <c r="B7" s="335" t="s">
        <v>152</v>
      </c>
      <c r="C7" s="332" t="s">
        <v>128</v>
      </c>
      <c r="D7" s="333" t="s">
        <v>0</v>
      </c>
      <c r="E7" s="332" t="s">
        <v>129</v>
      </c>
      <c r="F7" s="333" t="s">
        <v>1</v>
      </c>
      <c r="G7" s="333" t="s">
        <v>2</v>
      </c>
      <c r="H7" s="333" t="s">
        <v>3</v>
      </c>
      <c r="I7" s="333" t="s">
        <v>4</v>
      </c>
      <c r="J7" s="374" t="s">
        <v>24</v>
      </c>
      <c r="K7" s="374" t="s">
        <v>25</v>
      </c>
      <c r="L7" s="382" t="s">
        <v>130</v>
      </c>
      <c r="M7" s="374" t="s">
        <v>131</v>
      </c>
      <c r="N7" s="333" t="s">
        <v>26</v>
      </c>
    </row>
    <row r="8" spans="1:16" ht="72" x14ac:dyDescent="0.25">
      <c r="A8" s="452" t="s">
        <v>49</v>
      </c>
      <c r="B8" s="383"/>
      <c r="C8" s="446" t="s">
        <v>60</v>
      </c>
      <c r="D8" s="446" t="s">
        <v>5</v>
      </c>
      <c r="E8" s="380" t="s">
        <v>6</v>
      </c>
      <c r="F8" s="374" t="s">
        <v>9</v>
      </c>
      <c r="G8" s="340" t="s">
        <v>10</v>
      </c>
      <c r="H8" s="374">
        <v>100</v>
      </c>
      <c r="I8" s="374">
        <v>100</v>
      </c>
      <c r="J8" s="388">
        <f>I8/H8*100</f>
        <v>100</v>
      </c>
      <c r="K8" s="433">
        <f>((((J10+J9)/2)+J8)/2)</f>
        <v>150</v>
      </c>
      <c r="L8" s="446"/>
      <c r="M8" s="443" t="s">
        <v>153</v>
      </c>
      <c r="N8" s="303">
        <f>(K8+K11+K14+K17+K20+K22+K24+K26+K28+K32+K34+K36+K38+K41)/15</f>
        <v>102.66424490809736</v>
      </c>
    </row>
    <row r="9" spans="1:16" x14ac:dyDescent="0.25">
      <c r="A9" s="453"/>
      <c r="B9" s="383"/>
      <c r="C9" s="447"/>
      <c r="D9" s="447"/>
      <c r="E9" s="380" t="s">
        <v>7</v>
      </c>
      <c r="F9" s="374" t="s">
        <v>12</v>
      </c>
      <c r="G9" s="340" t="s">
        <v>13</v>
      </c>
      <c r="H9" s="374">
        <v>2</v>
      </c>
      <c r="I9" s="374">
        <v>4</v>
      </c>
      <c r="J9" s="388">
        <f t="shared" ref="J9:J43" si="0">I9/H9*100</f>
        <v>200</v>
      </c>
      <c r="K9" s="434"/>
      <c r="L9" s="447"/>
      <c r="M9" s="444"/>
      <c r="N9" s="245"/>
    </row>
    <row r="10" spans="1:16" x14ac:dyDescent="0.25">
      <c r="A10" s="453"/>
      <c r="B10" s="383"/>
      <c r="C10" s="439"/>
      <c r="D10" s="439"/>
      <c r="E10" s="380" t="s">
        <v>7</v>
      </c>
      <c r="F10" s="374" t="s">
        <v>14</v>
      </c>
      <c r="G10" s="340" t="s">
        <v>21</v>
      </c>
      <c r="H10" s="374">
        <v>182</v>
      </c>
      <c r="I10" s="374">
        <v>364</v>
      </c>
      <c r="J10" s="388">
        <f t="shared" si="0"/>
        <v>200</v>
      </c>
      <c r="K10" s="435"/>
      <c r="L10" s="439"/>
      <c r="M10" s="444"/>
      <c r="N10" s="245"/>
    </row>
    <row r="11" spans="1:16" ht="72" x14ac:dyDescent="0.25">
      <c r="A11" s="453"/>
      <c r="B11" s="383"/>
      <c r="C11" s="446" t="s">
        <v>157</v>
      </c>
      <c r="D11" s="446" t="s">
        <v>5</v>
      </c>
      <c r="E11" s="380" t="s">
        <v>6</v>
      </c>
      <c r="F11" s="374" t="s">
        <v>9</v>
      </c>
      <c r="G11" s="340" t="s">
        <v>10</v>
      </c>
      <c r="H11" s="374">
        <v>100</v>
      </c>
      <c r="I11" s="374">
        <v>100</v>
      </c>
      <c r="J11" s="388">
        <f t="shared" si="0"/>
        <v>100</v>
      </c>
      <c r="K11" s="433">
        <f t="shared" ref="K11" si="1">((((J13+J12)/2)+J11)/2)</f>
        <v>100</v>
      </c>
      <c r="L11" s="37"/>
      <c r="M11" s="444"/>
      <c r="N11" s="246" t="s">
        <v>160</v>
      </c>
    </row>
    <row r="12" spans="1:16" x14ac:dyDescent="0.25">
      <c r="A12" s="453"/>
      <c r="B12" s="383"/>
      <c r="C12" s="447"/>
      <c r="D12" s="447"/>
      <c r="E12" s="380" t="s">
        <v>7</v>
      </c>
      <c r="F12" s="374" t="s">
        <v>12</v>
      </c>
      <c r="G12" s="340" t="s">
        <v>13</v>
      </c>
      <c r="H12" s="374">
        <v>8</v>
      </c>
      <c r="I12" s="374">
        <v>8</v>
      </c>
      <c r="J12" s="388">
        <f t="shared" si="0"/>
        <v>100</v>
      </c>
      <c r="K12" s="434"/>
      <c r="L12" s="446"/>
      <c r="M12" s="444"/>
      <c r="N12" s="245"/>
    </row>
    <row r="13" spans="1:16" x14ac:dyDescent="0.25">
      <c r="A13" s="453"/>
      <c r="B13" s="383"/>
      <c r="C13" s="439"/>
      <c r="D13" s="439"/>
      <c r="E13" s="380" t="s">
        <v>7</v>
      </c>
      <c r="F13" s="374" t="s">
        <v>14</v>
      </c>
      <c r="G13" s="340" t="s">
        <v>21</v>
      </c>
      <c r="H13" s="374">
        <v>912</v>
      </c>
      <c r="I13" s="374">
        <v>912</v>
      </c>
      <c r="J13" s="388">
        <f t="shared" si="0"/>
        <v>100</v>
      </c>
      <c r="K13" s="435"/>
      <c r="L13" s="439"/>
      <c r="M13" s="444"/>
      <c r="N13" s="245"/>
    </row>
    <row r="14" spans="1:16" ht="28.5" customHeight="1" x14ac:dyDescent="0.25">
      <c r="A14" s="453"/>
      <c r="B14" s="383"/>
      <c r="C14" s="446" t="s">
        <v>63</v>
      </c>
      <c r="D14" s="446" t="s">
        <v>5</v>
      </c>
      <c r="E14" s="380" t="s">
        <v>6</v>
      </c>
      <c r="F14" s="341" t="s">
        <v>18</v>
      </c>
      <c r="G14" s="340" t="s">
        <v>10</v>
      </c>
      <c r="H14" s="374">
        <v>100</v>
      </c>
      <c r="I14" s="374">
        <v>100</v>
      </c>
      <c r="J14" s="388">
        <f t="shared" si="0"/>
        <v>100</v>
      </c>
      <c r="K14" s="433">
        <f t="shared" ref="K14" si="2">((((J16+J15)/2)+J14)/2)</f>
        <v>150</v>
      </c>
      <c r="L14" s="37"/>
      <c r="M14" s="444"/>
      <c r="N14" s="245"/>
    </row>
    <row r="15" spans="1:16" x14ac:dyDescent="0.25">
      <c r="A15" s="453"/>
      <c r="B15" s="383"/>
      <c r="C15" s="447"/>
      <c r="D15" s="447"/>
      <c r="E15" s="380" t="s">
        <v>7</v>
      </c>
      <c r="F15" s="374" t="s">
        <v>12</v>
      </c>
      <c r="G15" s="340" t="s">
        <v>13</v>
      </c>
      <c r="H15" s="374">
        <v>2</v>
      </c>
      <c r="I15" s="374">
        <v>4</v>
      </c>
      <c r="J15" s="388">
        <f t="shared" si="0"/>
        <v>200</v>
      </c>
      <c r="K15" s="434"/>
      <c r="L15" s="37"/>
      <c r="M15" s="444"/>
      <c r="N15" s="245"/>
    </row>
    <row r="16" spans="1:16" x14ac:dyDescent="0.25">
      <c r="A16" s="453"/>
      <c r="B16" s="383"/>
      <c r="C16" s="439"/>
      <c r="D16" s="439"/>
      <c r="E16" s="380" t="s">
        <v>7</v>
      </c>
      <c r="F16" s="374" t="s">
        <v>14</v>
      </c>
      <c r="G16" s="340" t="s">
        <v>21</v>
      </c>
      <c r="H16" s="374">
        <v>182</v>
      </c>
      <c r="I16" s="374">
        <v>364</v>
      </c>
      <c r="J16" s="388">
        <f t="shared" si="0"/>
        <v>200</v>
      </c>
      <c r="K16" s="435"/>
      <c r="L16" s="30"/>
      <c r="M16" s="444"/>
      <c r="N16" s="245"/>
    </row>
    <row r="17" spans="1:14" ht="33" customHeight="1" x14ac:dyDescent="0.25">
      <c r="A17" s="453"/>
      <c r="B17" s="383"/>
      <c r="C17" s="446" t="s">
        <v>158</v>
      </c>
      <c r="D17" s="446" t="s">
        <v>5</v>
      </c>
      <c r="E17" s="380" t="s">
        <v>6</v>
      </c>
      <c r="F17" s="341" t="s">
        <v>18</v>
      </c>
      <c r="G17" s="340" t="s">
        <v>10</v>
      </c>
      <c r="H17" s="374">
        <v>100</v>
      </c>
      <c r="I17" s="374">
        <v>100</v>
      </c>
      <c r="J17" s="388">
        <f t="shared" si="0"/>
        <v>100</v>
      </c>
      <c r="K17" s="433">
        <f>((((J19+J18)/2)+J17)/2)</f>
        <v>100</v>
      </c>
      <c r="L17" s="37"/>
      <c r="M17" s="444"/>
      <c r="N17" s="245"/>
    </row>
    <row r="18" spans="1:14" x14ac:dyDescent="0.25">
      <c r="A18" s="453"/>
      <c r="B18" s="383"/>
      <c r="C18" s="447"/>
      <c r="D18" s="447"/>
      <c r="E18" s="380" t="s">
        <v>7</v>
      </c>
      <c r="F18" s="374" t="s">
        <v>12</v>
      </c>
      <c r="G18" s="340" t="s">
        <v>13</v>
      </c>
      <c r="H18" s="247">
        <v>8</v>
      </c>
      <c r="I18" s="247">
        <v>8</v>
      </c>
      <c r="J18" s="388">
        <f t="shared" si="0"/>
        <v>100</v>
      </c>
      <c r="K18" s="434"/>
      <c r="L18" s="37"/>
      <c r="M18" s="444"/>
      <c r="N18" s="245"/>
    </row>
    <row r="19" spans="1:14" x14ac:dyDescent="0.25">
      <c r="A19" s="453"/>
      <c r="B19" s="383"/>
      <c r="C19" s="439"/>
      <c r="D19" s="439"/>
      <c r="E19" s="380" t="s">
        <v>7</v>
      </c>
      <c r="F19" s="374" t="s">
        <v>14</v>
      </c>
      <c r="G19" s="340" t="s">
        <v>21</v>
      </c>
      <c r="H19" s="247">
        <v>912</v>
      </c>
      <c r="I19" s="247">
        <v>912</v>
      </c>
      <c r="J19" s="388">
        <f t="shared" si="0"/>
        <v>100</v>
      </c>
      <c r="K19" s="435"/>
      <c r="L19" s="30"/>
      <c r="M19" s="444"/>
      <c r="N19" s="245"/>
    </row>
    <row r="20" spans="1:14" ht="44.25" customHeight="1" x14ac:dyDescent="0.25">
      <c r="A20" s="453"/>
      <c r="B20" s="383"/>
      <c r="C20" s="432" t="s">
        <v>31</v>
      </c>
      <c r="D20" s="432" t="s">
        <v>5</v>
      </c>
      <c r="E20" s="280" t="s">
        <v>6</v>
      </c>
      <c r="F20" s="341" t="s">
        <v>32</v>
      </c>
      <c r="G20" s="280" t="s">
        <v>10</v>
      </c>
      <c r="H20" s="135">
        <v>100</v>
      </c>
      <c r="I20" s="135">
        <v>100</v>
      </c>
      <c r="J20" s="374">
        <f>I20/H20*100</f>
        <v>100</v>
      </c>
      <c r="K20" s="433">
        <f>(J20+J21)/2</f>
        <v>91.193181818181813</v>
      </c>
      <c r="L20" s="476"/>
      <c r="M20" s="444"/>
      <c r="N20" s="245"/>
    </row>
    <row r="21" spans="1:14" x14ac:dyDescent="0.25">
      <c r="A21" s="453"/>
      <c r="B21" s="383"/>
      <c r="C21" s="432"/>
      <c r="D21" s="432"/>
      <c r="E21" s="280" t="s">
        <v>7</v>
      </c>
      <c r="F21" s="341" t="s">
        <v>12</v>
      </c>
      <c r="G21" s="280" t="s">
        <v>13</v>
      </c>
      <c r="H21" s="249">
        <v>176</v>
      </c>
      <c r="I21" s="248">
        <v>145</v>
      </c>
      <c r="J21" s="388">
        <f>I21/H21*100</f>
        <v>82.38636363636364</v>
      </c>
      <c r="K21" s="435"/>
      <c r="L21" s="476"/>
      <c r="M21" s="444"/>
      <c r="N21" s="245"/>
    </row>
    <row r="22" spans="1:14" ht="42.75" customHeight="1" x14ac:dyDescent="0.25">
      <c r="A22" s="453"/>
      <c r="B22" s="464" t="s">
        <v>67</v>
      </c>
      <c r="C22" s="432" t="s">
        <v>71</v>
      </c>
      <c r="D22" s="432" t="s">
        <v>5</v>
      </c>
      <c r="E22" s="280" t="s">
        <v>6</v>
      </c>
      <c r="F22" s="374" t="s">
        <v>32</v>
      </c>
      <c r="G22" s="280" t="s">
        <v>10</v>
      </c>
      <c r="H22" s="135">
        <v>100</v>
      </c>
      <c r="I22" s="135">
        <v>100</v>
      </c>
      <c r="J22" s="388">
        <f t="shared" ref="J22:J23" si="3">I22/H22*100</f>
        <v>100</v>
      </c>
      <c r="K22" s="476">
        <f t="shared" ref="K22" si="4">(J22+J23)/2</f>
        <v>100</v>
      </c>
      <c r="L22" s="388"/>
      <c r="M22" s="444"/>
      <c r="N22" s="245"/>
    </row>
    <row r="23" spans="1:14" x14ac:dyDescent="0.25">
      <c r="A23" s="453"/>
      <c r="B23" s="466"/>
      <c r="C23" s="432"/>
      <c r="D23" s="432"/>
      <c r="E23" s="280" t="s">
        <v>7</v>
      </c>
      <c r="F23" s="374" t="s">
        <v>12</v>
      </c>
      <c r="G23" s="280" t="s">
        <v>13</v>
      </c>
      <c r="H23" s="135">
        <v>1</v>
      </c>
      <c r="I23" s="135">
        <v>1</v>
      </c>
      <c r="J23" s="388">
        <f t="shared" si="3"/>
        <v>100</v>
      </c>
      <c r="K23" s="432"/>
      <c r="L23" s="374"/>
      <c r="M23" s="444"/>
      <c r="N23" s="245"/>
    </row>
    <row r="24" spans="1:14" ht="42" customHeight="1" x14ac:dyDescent="0.25">
      <c r="A24" s="453"/>
      <c r="B24" s="464" t="s">
        <v>69</v>
      </c>
      <c r="C24" s="432" t="s">
        <v>95</v>
      </c>
      <c r="D24" s="432" t="s">
        <v>5</v>
      </c>
      <c r="E24" s="280" t="s">
        <v>6</v>
      </c>
      <c r="F24" s="341" t="s">
        <v>32</v>
      </c>
      <c r="G24" s="280" t="s">
        <v>10</v>
      </c>
      <c r="H24" s="248">
        <v>100</v>
      </c>
      <c r="I24" s="249">
        <v>100</v>
      </c>
      <c r="J24" s="374">
        <f t="shared" si="0"/>
        <v>100</v>
      </c>
      <c r="K24" s="433">
        <f t="shared" ref="K24" si="5">(J24+J25)/2</f>
        <v>100</v>
      </c>
      <c r="L24" s="246"/>
      <c r="M24" s="444"/>
      <c r="N24" s="245"/>
    </row>
    <row r="25" spans="1:14" x14ac:dyDescent="0.25">
      <c r="A25" s="453"/>
      <c r="B25" s="466"/>
      <c r="C25" s="432"/>
      <c r="D25" s="432"/>
      <c r="E25" s="280" t="s">
        <v>7</v>
      </c>
      <c r="F25" s="341" t="s">
        <v>12</v>
      </c>
      <c r="G25" s="280" t="s">
        <v>13</v>
      </c>
      <c r="H25" s="248">
        <v>2</v>
      </c>
      <c r="I25" s="249">
        <v>2</v>
      </c>
      <c r="J25" s="374">
        <f t="shared" si="0"/>
        <v>100</v>
      </c>
      <c r="K25" s="435"/>
      <c r="L25" s="246"/>
      <c r="M25" s="444"/>
      <c r="N25" s="245"/>
    </row>
    <row r="26" spans="1:14" ht="44.25" customHeight="1" x14ac:dyDescent="0.25">
      <c r="A26" s="453"/>
      <c r="B26" s="467" t="s">
        <v>98</v>
      </c>
      <c r="C26" s="432" t="s">
        <v>99</v>
      </c>
      <c r="D26" s="432" t="s">
        <v>5</v>
      </c>
      <c r="E26" s="280" t="s">
        <v>6</v>
      </c>
      <c r="F26" s="341" t="s">
        <v>32</v>
      </c>
      <c r="G26" s="280" t="s">
        <v>10</v>
      </c>
      <c r="H26" s="248">
        <v>100</v>
      </c>
      <c r="I26" s="249">
        <v>100</v>
      </c>
      <c r="J26" s="374">
        <f t="shared" si="0"/>
        <v>100</v>
      </c>
      <c r="K26" s="433">
        <f t="shared" ref="K26" si="6">(J26+J27)/2</f>
        <v>100</v>
      </c>
      <c r="L26" s="246"/>
      <c r="M26" s="444"/>
      <c r="N26" s="245"/>
    </row>
    <row r="27" spans="1:14" x14ac:dyDescent="0.25">
      <c r="A27" s="453"/>
      <c r="B27" s="468"/>
      <c r="C27" s="432"/>
      <c r="D27" s="432"/>
      <c r="E27" s="280" t="s">
        <v>7</v>
      </c>
      <c r="F27" s="341" t="s">
        <v>12</v>
      </c>
      <c r="G27" s="280" t="s">
        <v>13</v>
      </c>
      <c r="H27" s="248">
        <v>1</v>
      </c>
      <c r="I27" s="249">
        <v>1</v>
      </c>
      <c r="J27" s="374">
        <f t="shared" si="0"/>
        <v>100</v>
      </c>
      <c r="K27" s="435"/>
      <c r="L27" s="246"/>
      <c r="M27" s="444"/>
      <c r="N27" s="245"/>
    </row>
    <row r="28" spans="1:14" ht="39.75" customHeight="1" x14ac:dyDescent="0.25">
      <c r="A28" s="453"/>
      <c r="B28" s="467" t="s">
        <v>73</v>
      </c>
      <c r="C28" s="432" t="s">
        <v>33</v>
      </c>
      <c r="D28" s="432" t="s">
        <v>5</v>
      </c>
      <c r="E28" s="280" t="s">
        <v>6</v>
      </c>
      <c r="F28" s="341" t="s">
        <v>34</v>
      </c>
      <c r="G28" s="280" t="s">
        <v>10</v>
      </c>
      <c r="H28" s="248">
        <v>100</v>
      </c>
      <c r="I28" s="249">
        <v>100</v>
      </c>
      <c r="J28" s="374">
        <f t="shared" si="0"/>
        <v>100</v>
      </c>
      <c r="K28" s="433">
        <f t="shared" ref="K28" si="7">(J28+J29)/2</f>
        <v>98.770491803278688</v>
      </c>
      <c r="L28" s="476"/>
      <c r="M28" s="444"/>
      <c r="N28" s="245"/>
    </row>
    <row r="29" spans="1:14" x14ac:dyDescent="0.25">
      <c r="A29" s="453"/>
      <c r="B29" s="468"/>
      <c r="C29" s="432"/>
      <c r="D29" s="432"/>
      <c r="E29" s="280" t="s">
        <v>7</v>
      </c>
      <c r="F29" s="341" t="s">
        <v>12</v>
      </c>
      <c r="G29" s="280" t="s">
        <v>13</v>
      </c>
      <c r="H29" s="248">
        <v>244</v>
      </c>
      <c r="I29" s="249">
        <v>238</v>
      </c>
      <c r="J29" s="388">
        <f t="shared" si="0"/>
        <v>97.540983606557376</v>
      </c>
      <c r="K29" s="435"/>
      <c r="L29" s="476"/>
      <c r="M29" s="444"/>
      <c r="N29" s="245"/>
    </row>
    <row r="30" spans="1:14" ht="40.5" customHeight="1" x14ac:dyDescent="0.25">
      <c r="A30" s="453"/>
      <c r="B30" s="464" t="s">
        <v>87</v>
      </c>
      <c r="C30" s="432" t="s">
        <v>94</v>
      </c>
      <c r="D30" s="432" t="s">
        <v>5</v>
      </c>
      <c r="E30" s="280" t="s">
        <v>6</v>
      </c>
      <c r="F30" s="341" t="s">
        <v>34</v>
      </c>
      <c r="G30" s="280" t="s">
        <v>10</v>
      </c>
      <c r="H30" s="248">
        <v>100</v>
      </c>
      <c r="I30" s="249">
        <v>100</v>
      </c>
      <c r="J30" s="374">
        <f t="shared" si="0"/>
        <v>100</v>
      </c>
      <c r="K30" s="433">
        <f t="shared" ref="K30" si="8">(J30+J31)/2</f>
        <v>100</v>
      </c>
      <c r="L30" s="375" t="s">
        <v>159</v>
      </c>
      <c r="M30" s="444"/>
      <c r="N30" s="245"/>
    </row>
    <row r="31" spans="1:14" x14ac:dyDescent="0.25">
      <c r="A31" s="453"/>
      <c r="B31" s="466"/>
      <c r="C31" s="432"/>
      <c r="D31" s="432"/>
      <c r="E31" s="283" t="s">
        <v>7</v>
      </c>
      <c r="F31" s="341" t="s">
        <v>12</v>
      </c>
      <c r="G31" s="280" t="s">
        <v>13</v>
      </c>
      <c r="H31" s="248">
        <v>4</v>
      </c>
      <c r="I31" s="249">
        <v>4</v>
      </c>
      <c r="J31" s="374">
        <f t="shared" si="0"/>
        <v>100</v>
      </c>
      <c r="K31" s="435"/>
      <c r="L31" s="377"/>
      <c r="M31" s="444"/>
      <c r="N31" s="245"/>
    </row>
    <row r="32" spans="1:14" ht="40.5" customHeight="1" x14ac:dyDescent="0.25">
      <c r="A32" s="453"/>
      <c r="B32" s="464" t="s">
        <v>86</v>
      </c>
      <c r="C32" s="432" t="s">
        <v>85</v>
      </c>
      <c r="D32" s="432" t="s">
        <v>5</v>
      </c>
      <c r="E32" s="280" t="s">
        <v>6</v>
      </c>
      <c r="F32" s="341" t="s">
        <v>34</v>
      </c>
      <c r="G32" s="280" t="s">
        <v>10</v>
      </c>
      <c r="H32" s="248">
        <v>100</v>
      </c>
      <c r="I32" s="248">
        <v>100</v>
      </c>
      <c r="J32" s="374">
        <f t="shared" si="0"/>
        <v>100</v>
      </c>
      <c r="K32" s="433">
        <f t="shared" ref="K32" si="9">(J32+J33)/2</f>
        <v>150</v>
      </c>
      <c r="L32" s="375"/>
      <c r="M32" s="444"/>
      <c r="N32" s="245"/>
    </row>
    <row r="33" spans="1:14" x14ac:dyDescent="0.25">
      <c r="A33" s="453"/>
      <c r="B33" s="466"/>
      <c r="C33" s="432"/>
      <c r="D33" s="432"/>
      <c r="E33" s="280" t="s">
        <v>7</v>
      </c>
      <c r="F33" s="341" t="s">
        <v>12</v>
      </c>
      <c r="G33" s="280" t="s">
        <v>13</v>
      </c>
      <c r="H33" s="248">
        <v>1</v>
      </c>
      <c r="I33" s="249">
        <v>2</v>
      </c>
      <c r="J33" s="374">
        <f t="shared" si="0"/>
        <v>200</v>
      </c>
      <c r="K33" s="435"/>
      <c r="L33" s="377"/>
      <c r="M33" s="444"/>
      <c r="N33" s="245"/>
    </row>
    <row r="34" spans="1:14" ht="39" customHeight="1" x14ac:dyDescent="0.25">
      <c r="A34" s="453"/>
      <c r="B34" s="464" t="s">
        <v>100</v>
      </c>
      <c r="C34" s="432" t="s">
        <v>101</v>
      </c>
      <c r="D34" s="432" t="s">
        <v>5</v>
      </c>
      <c r="E34" s="280" t="s">
        <v>6</v>
      </c>
      <c r="F34" s="341" t="s">
        <v>34</v>
      </c>
      <c r="G34" s="280" t="s">
        <v>10</v>
      </c>
      <c r="H34" s="248">
        <v>100</v>
      </c>
      <c r="I34" s="248">
        <v>100</v>
      </c>
      <c r="J34" s="374">
        <f t="shared" si="0"/>
        <v>100</v>
      </c>
      <c r="K34" s="433">
        <f t="shared" ref="K34" si="10">(J34+J35)/2</f>
        <v>100</v>
      </c>
      <c r="L34" s="375"/>
      <c r="M34" s="444"/>
      <c r="N34" s="245"/>
    </row>
    <row r="35" spans="1:14" x14ac:dyDescent="0.25">
      <c r="A35" s="453"/>
      <c r="B35" s="466"/>
      <c r="C35" s="432"/>
      <c r="D35" s="432"/>
      <c r="E35" s="280" t="s">
        <v>7</v>
      </c>
      <c r="F35" s="341" t="s">
        <v>12</v>
      </c>
      <c r="G35" s="280" t="s">
        <v>13</v>
      </c>
      <c r="H35" s="248">
        <v>4</v>
      </c>
      <c r="I35" s="249">
        <v>4</v>
      </c>
      <c r="J35" s="374">
        <f t="shared" si="0"/>
        <v>100</v>
      </c>
      <c r="K35" s="435"/>
      <c r="L35" s="377"/>
      <c r="M35" s="444"/>
      <c r="N35" s="245"/>
    </row>
    <row r="36" spans="1:14" ht="39.75" customHeight="1" x14ac:dyDescent="0.25">
      <c r="A36" s="453"/>
      <c r="B36" s="464" t="s">
        <v>74</v>
      </c>
      <c r="C36" s="432" t="s">
        <v>36</v>
      </c>
      <c r="D36" s="432" t="s">
        <v>5</v>
      </c>
      <c r="E36" s="280" t="s">
        <v>6</v>
      </c>
      <c r="F36" s="341" t="s">
        <v>37</v>
      </c>
      <c r="G36" s="280" t="s">
        <v>10</v>
      </c>
      <c r="H36" s="248">
        <v>100</v>
      </c>
      <c r="I36" s="248">
        <v>100</v>
      </c>
      <c r="J36" s="374">
        <f t="shared" si="0"/>
        <v>100</v>
      </c>
      <c r="K36" s="433">
        <f t="shared" ref="K36" si="11">(J36+J37)/2</f>
        <v>100</v>
      </c>
      <c r="L36" s="433"/>
      <c r="M36" s="444"/>
      <c r="N36" s="245"/>
    </row>
    <row r="37" spans="1:14" x14ac:dyDescent="0.25">
      <c r="A37" s="453"/>
      <c r="B37" s="466"/>
      <c r="C37" s="432"/>
      <c r="D37" s="432"/>
      <c r="E37" s="280" t="s">
        <v>7</v>
      </c>
      <c r="F37" s="341" t="s">
        <v>12</v>
      </c>
      <c r="G37" s="280" t="s">
        <v>13</v>
      </c>
      <c r="H37" s="248">
        <v>48</v>
      </c>
      <c r="I37" s="249">
        <v>48</v>
      </c>
      <c r="J37" s="388">
        <f t="shared" si="0"/>
        <v>100</v>
      </c>
      <c r="K37" s="435"/>
      <c r="L37" s="435"/>
      <c r="M37" s="444"/>
      <c r="N37" s="245"/>
    </row>
    <row r="38" spans="1:14" ht="24" x14ac:dyDescent="0.25">
      <c r="A38" s="453"/>
      <c r="B38" s="464" t="s">
        <v>103</v>
      </c>
      <c r="C38" s="432" t="s">
        <v>39</v>
      </c>
      <c r="D38" s="432" t="s">
        <v>5</v>
      </c>
      <c r="E38" s="280" t="s">
        <v>6</v>
      </c>
      <c r="F38" s="341" t="s">
        <v>40</v>
      </c>
      <c r="G38" s="280" t="s">
        <v>10</v>
      </c>
      <c r="H38" s="36">
        <v>100</v>
      </c>
      <c r="I38" s="36">
        <v>100</v>
      </c>
      <c r="J38" s="374">
        <f t="shared" si="0"/>
        <v>100</v>
      </c>
      <c r="K38" s="433">
        <f>((((J40+J39)/2)+J38)/2)</f>
        <v>100</v>
      </c>
      <c r="L38" s="375"/>
      <c r="M38" s="444"/>
      <c r="N38" s="245"/>
    </row>
    <row r="39" spans="1:14" ht="30" customHeight="1" x14ac:dyDescent="0.25">
      <c r="A39" s="453"/>
      <c r="B39" s="465"/>
      <c r="C39" s="432"/>
      <c r="D39" s="432"/>
      <c r="E39" s="280" t="s">
        <v>7</v>
      </c>
      <c r="F39" s="341" t="s">
        <v>12</v>
      </c>
      <c r="G39" s="280" t="s">
        <v>13</v>
      </c>
      <c r="H39" s="36">
        <v>442</v>
      </c>
      <c r="I39" s="36">
        <v>442</v>
      </c>
      <c r="J39" s="374">
        <f t="shared" si="0"/>
        <v>100</v>
      </c>
      <c r="K39" s="434"/>
      <c r="L39" s="376"/>
      <c r="M39" s="444"/>
      <c r="N39" s="245"/>
    </row>
    <row r="40" spans="1:14" x14ac:dyDescent="0.25">
      <c r="A40" s="453"/>
      <c r="B40" s="466"/>
      <c r="C40" s="432"/>
      <c r="D40" s="432"/>
      <c r="E40" s="280" t="s">
        <v>7</v>
      </c>
      <c r="F40" s="341" t="s">
        <v>41</v>
      </c>
      <c r="G40" s="280" t="s">
        <v>42</v>
      </c>
      <c r="H40" s="36">
        <v>3462</v>
      </c>
      <c r="I40" s="36">
        <v>3462</v>
      </c>
      <c r="J40" s="374">
        <f t="shared" si="0"/>
        <v>100</v>
      </c>
      <c r="K40" s="435"/>
      <c r="L40" s="377"/>
      <c r="M40" s="444"/>
      <c r="N40" s="245"/>
    </row>
    <row r="41" spans="1:14" ht="34.5" customHeight="1" x14ac:dyDescent="0.25">
      <c r="A41" s="453"/>
      <c r="B41" s="515" t="s">
        <v>76</v>
      </c>
      <c r="C41" s="446" t="s">
        <v>77</v>
      </c>
      <c r="D41" s="446" t="s">
        <v>75</v>
      </c>
      <c r="E41" s="280" t="s">
        <v>6</v>
      </c>
      <c r="F41" s="374" t="s">
        <v>104</v>
      </c>
      <c r="G41" s="250" t="s">
        <v>10</v>
      </c>
      <c r="H41" s="36">
        <v>100</v>
      </c>
      <c r="I41" s="36">
        <v>100</v>
      </c>
      <c r="J41" s="374">
        <f t="shared" si="0"/>
        <v>100</v>
      </c>
      <c r="K41" s="433">
        <f>((((J43+J42)/2)+J41)/2)</f>
        <v>100</v>
      </c>
      <c r="L41" s="397"/>
      <c r="M41" s="444"/>
      <c r="N41" s="245"/>
    </row>
    <row r="42" spans="1:14" x14ac:dyDescent="0.25">
      <c r="A42" s="453"/>
      <c r="B42" s="516"/>
      <c r="C42" s="447"/>
      <c r="D42" s="447"/>
      <c r="E42" s="280" t="s">
        <v>7</v>
      </c>
      <c r="F42" s="374" t="s">
        <v>108</v>
      </c>
      <c r="G42" s="250" t="s">
        <v>89</v>
      </c>
      <c r="H42" s="36">
        <v>1</v>
      </c>
      <c r="I42" s="36">
        <v>1</v>
      </c>
      <c r="J42" s="374">
        <f t="shared" si="0"/>
        <v>100</v>
      </c>
      <c r="K42" s="434"/>
      <c r="L42" s="397"/>
      <c r="M42" s="444"/>
      <c r="N42" s="245"/>
    </row>
    <row r="43" spans="1:14" x14ac:dyDescent="0.25">
      <c r="A43" s="454"/>
      <c r="B43" s="517"/>
      <c r="C43" s="439"/>
      <c r="D43" s="439"/>
      <c r="E43" s="280" t="s">
        <v>7</v>
      </c>
      <c r="F43" s="374" t="s">
        <v>109</v>
      </c>
      <c r="G43" s="250" t="s">
        <v>89</v>
      </c>
      <c r="H43" s="36">
        <v>4</v>
      </c>
      <c r="I43" s="36">
        <v>4</v>
      </c>
      <c r="J43" s="374">
        <f t="shared" si="0"/>
        <v>100</v>
      </c>
      <c r="K43" s="435"/>
      <c r="L43" s="398"/>
      <c r="M43" s="445"/>
      <c r="N43" s="251"/>
    </row>
    <row r="44" spans="1:14" x14ac:dyDescent="0.25">
      <c r="A44" s="391"/>
      <c r="B44" s="391"/>
      <c r="C44" s="391"/>
      <c r="D44" s="391"/>
      <c r="E44" s="391"/>
      <c r="F44" s="391"/>
      <c r="G44" s="391"/>
      <c r="H44" s="391"/>
      <c r="I44" s="391"/>
      <c r="J44" s="391"/>
      <c r="K44" s="391"/>
      <c r="L44" s="391"/>
      <c r="M44" s="391"/>
      <c r="N44" s="391"/>
    </row>
    <row r="45" spans="1:14" x14ac:dyDescent="0.25">
      <c r="A45" s="391"/>
      <c r="B45" s="391"/>
      <c r="C45" s="391"/>
      <c r="D45" s="391"/>
      <c r="E45" s="391"/>
      <c r="F45" s="391"/>
      <c r="G45" s="391"/>
      <c r="H45" s="391"/>
      <c r="I45" s="391"/>
      <c r="J45" s="391"/>
      <c r="K45" s="391"/>
      <c r="L45" s="391"/>
      <c r="M45" s="391"/>
      <c r="N45" s="391"/>
    </row>
    <row r="46" spans="1:14" x14ac:dyDescent="0.25">
      <c r="A46" s="391"/>
      <c r="B46" s="391"/>
      <c r="C46" s="391"/>
      <c r="D46" s="391"/>
      <c r="E46" s="391"/>
      <c r="F46" s="391"/>
      <c r="G46" s="391"/>
      <c r="H46" s="391"/>
      <c r="I46" s="391"/>
      <c r="J46" s="391"/>
      <c r="K46" s="391"/>
      <c r="L46" s="391"/>
      <c r="M46" s="391"/>
      <c r="N46" s="391"/>
    </row>
    <row r="47" spans="1:14" x14ac:dyDescent="0.25">
      <c r="A47" s="391"/>
      <c r="B47" s="391"/>
      <c r="C47" s="391"/>
      <c r="D47" s="391"/>
      <c r="E47" s="391"/>
      <c r="F47" s="391"/>
      <c r="G47" s="391"/>
      <c r="H47" s="391"/>
      <c r="I47" s="391"/>
      <c r="J47" s="391"/>
      <c r="K47" s="391"/>
      <c r="L47" s="391"/>
      <c r="M47" s="391"/>
      <c r="N47" s="391"/>
    </row>
    <row r="48" spans="1:14" x14ac:dyDescent="0.25">
      <c r="A48" s="391"/>
      <c r="B48" s="391"/>
      <c r="C48" s="391"/>
      <c r="D48" s="391"/>
      <c r="E48" s="391"/>
      <c r="F48" s="391"/>
      <c r="G48" s="391"/>
      <c r="H48" s="391"/>
      <c r="I48" s="391"/>
      <c r="J48" s="391"/>
      <c r="K48" s="391"/>
      <c r="L48" s="391"/>
      <c r="M48" s="391"/>
      <c r="N48" s="391"/>
    </row>
  </sheetData>
  <autoFilter ref="A7:N43"/>
  <mergeCells count="66">
    <mergeCell ref="B32:B33"/>
    <mergeCell ref="C32:C33"/>
    <mergeCell ref="D32:D33"/>
    <mergeCell ref="K32:K33"/>
    <mergeCell ref="B34:B35"/>
    <mergeCell ref="C34:C35"/>
    <mergeCell ref="D34:D35"/>
    <mergeCell ref="K34:K35"/>
    <mergeCell ref="D24:D25"/>
    <mergeCell ref="K24:K25"/>
    <mergeCell ref="B30:B31"/>
    <mergeCell ref="C30:C31"/>
    <mergeCell ref="D30:D31"/>
    <mergeCell ref="K30:K31"/>
    <mergeCell ref="B28:B29"/>
    <mergeCell ref="C28:C29"/>
    <mergeCell ref="D28:D29"/>
    <mergeCell ref="K28:K29"/>
    <mergeCell ref="L36:L37"/>
    <mergeCell ref="K11:K13"/>
    <mergeCell ref="L12:L13"/>
    <mergeCell ref="I1:J1"/>
    <mergeCell ref="I2:N2"/>
    <mergeCell ref="I3:N3"/>
    <mergeCell ref="C5:I5"/>
    <mergeCell ref="M8:M43"/>
    <mergeCell ref="L28:L29"/>
    <mergeCell ref="L8:L10"/>
    <mergeCell ref="D26:D27"/>
    <mergeCell ref="K26:K27"/>
    <mergeCell ref="C20:C21"/>
    <mergeCell ref="D20:D21"/>
    <mergeCell ref="K20:K21"/>
    <mergeCell ref="L20:L21"/>
    <mergeCell ref="B38:B40"/>
    <mergeCell ref="C38:C40"/>
    <mergeCell ref="D38:D40"/>
    <mergeCell ref="K38:K40"/>
    <mergeCell ref="C8:C10"/>
    <mergeCell ref="D8:D10"/>
    <mergeCell ref="C11:C13"/>
    <mergeCell ref="D11:D13"/>
    <mergeCell ref="B36:B37"/>
    <mergeCell ref="C36:C37"/>
    <mergeCell ref="D36:D37"/>
    <mergeCell ref="K36:K37"/>
    <mergeCell ref="C22:C23"/>
    <mergeCell ref="D22:D23"/>
    <mergeCell ref="K22:K23"/>
    <mergeCell ref="C24:C25"/>
    <mergeCell ref="B41:B43"/>
    <mergeCell ref="C41:C43"/>
    <mergeCell ref="D41:D43"/>
    <mergeCell ref="K41:K43"/>
    <mergeCell ref="A8:A43"/>
    <mergeCell ref="K8:K10"/>
    <mergeCell ref="C14:C16"/>
    <mergeCell ref="D14:D16"/>
    <mergeCell ref="K14:K16"/>
    <mergeCell ref="C17:C19"/>
    <mergeCell ref="D17:D19"/>
    <mergeCell ref="K17:K19"/>
    <mergeCell ref="B26:B27"/>
    <mergeCell ref="C26:C27"/>
    <mergeCell ref="B22:B23"/>
    <mergeCell ref="B24:B25"/>
  </mergeCells>
  <pageMargins left="0.7" right="0.7" top="0.75" bottom="0.75" header="0.3" footer="0.3"/>
  <pageSetup paperSize="9" scale="50" fitToHeight="0" orientation="landscape" r:id="rId1"/>
  <rowBreaks count="1" manualBreakCount="1">
    <brk id="33" max="1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6"/>
  <sheetViews>
    <sheetView view="pageBreakPreview" topLeftCell="D9" zoomScaleNormal="70" zoomScaleSheetLayoutView="100" workbookViewId="0">
      <selection activeCell="M9" sqref="M9:M10"/>
    </sheetView>
  </sheetViews>
  <sheetFormatPr defaultColWidth="15.85546875" defaultRowHeight="15" x14ac:dyDescent="0.25"/>
  <cols>
    <col min="1" max="1" width="15.85546875" style="2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.42578125" style="27" customWidth="1"/>
    <col min="9" max="12" width="15.85546875" style="1"/>
    <col min="13" max="13" width="18.7109375" style="1" customWidth="1"/>
    <col min="14" max="15" width="15.85546875" style="3"/>
    <col min="16" max="16384" width="15.85546875" style="1"/>
  </cols>
  <sheetData>
    <row r="1" spans="1:13" x14ac:dyDescent="0.25">
      <c r="B1" s="139"/>
      <c r="C1" s="139"/>
      <c r="D1" s="139"/>
      <c r="E1" s="139"/>
      <c r="F1" s="139"/>
      <c r="G1" s="139"/>
      <c r="H1" s="257" t="s">
        <v>208</v>
      </c>
      <c r="I1" s="257"/>
      <c r="J1" s="257"/>
      <c r="K1" s="257"/>
      <c r="L1" s="257"/>
      <c r="M1" s="257"/>
    </row>
    <row r="2" spans="1:13" x14ac:dyDescent="0.25">
      <c r="B2" s="139"/>
      <c r="C2" s="139"/>
      <c r="D2" s="139"/>
      <c r="E2" s="139"/>
      <c r="F2" s="139"/>
      <c r="G2" s="139"/>
      <c r="H2" s="450" t="s">
        <v>58</v>
      </c>
      <c r="I2" s="450"/>
      <c r="J2" s="450"/>
      <c r="K2" s="450"/>
      <c r="L2" s="450"/>
      <c r="M2" s="450"/>
    </row>
    <row r="3" spans="1:13" x14ac:dyDescent="0.25">
      <c r="B3" s="139"/>
      <c r="C3" s="139"/>
      <c r="D3" s="139"/>
      <c r="E3" s="139"/>
      <c r="F3" s="139"/>
      <c r="G3" s="139"/>
      <c r="H3" s="450" t="s">
        <v>237</v>
      </c>
      <c r="I3" s="450"/>
      <c r="J3" s="450"/>
      <c r="K3" s="450"/>
      <c r="L3" s="450"/>
      <c r="M3" s="450"/>
    </row>
    <row r="4" spans="1:13" x14ac:dyDescent="0.25">
      <c r="B4" s="139"/>
      <c r="C4" s="139"/>
      <c r="D4" s="139"/>
      <c r="E4" s="27"/>
      <c r="F4" s="139"/>
      <c r="G4" s="139"/>
      <c r="H4" s="257"/>
      <c r="I4" s="257"/>
      <c r="J4" s="257"/>
      <c r="K4" s="257"/>
      <c r="L4" s="257"/>
      <c r="M4" s="257"/>
    </row>
    <row r="5" spans="1:13" ht="18.75" x14ac:dyDescent="0.3">
      <c r="B5" s="442" t="s">
        <v>8</v>
      </c>
      <c r="C5" s="442"/>
      <c r="D5" s="442"/>
      <c r="E5" s="442"/>
      <c r="F5" s="442"/>
      <c r="G5" s="442"/>
      <c r="H5" s="442"/>
      <c r="I5" s="139" t="s">
        <v>159</v>
      </c>
      <c r="J5" s="139"/>
      <c r="K5" s="139"/>
      <c r="L5" s="139"/>
      <c r="M5" s="139"/>
    </row>
    <row r="6" spans="1:13" ht="111.75" customHeight="1" x14ac:dyDescent="0.25">
      <c r="A6" s="10" t="s">
        <v>147</v>
      </c>
      <c r="B6" s="12" t="s">
        <v>128</v>
      </c>
      <c r="C6" s="13" t="s">
        <v>0</v>
      </c>
      <c r="D6" s="12" t="s">
        <v>129</v>
      </c>
      <c r="E6" s="13" t="s">
        <v>1</v>
      </c>
      <c r="F6" s="13" t="s">
        <v>2</v>
      </c>
      <c r="G6" s="13" t="s">
        <v>3</v>
      </c>
      <c r="H6" s="28" t="s">
        <v>4</v>
      </c>
      <c r="I6" s="138" t="s">
        <v>24</v>
      </c>
      <c r="J6" s="138" t="s">
        <v>25</v>
      </c>
      <c r="K6" s="138" t="s">
        <v>130</v>
      </c>
      <c r="L6" s="138" t="s">
        <v>148</v>
      </c>
      <c r="M6" s="13" t="s">
        <v>26</v>
      </c>
    </row>
    <row r="7" spans="1:13" ht="72" x14ac:dyDescent="0.25">
      <c r="A7" s="475" t="s">
        <v>149</v>
      </c>
      <c r="B7" s="432" t="s">
        <v>60</v>
      </c>
      <c r="C7" s="432" t="s">
        <v>5</v>
      </c>
      <c r="D7" s="61" t="s">
        <v>6</v>
      </c>
      <c r="E7" s="138" t="s">
        <v>9</v>
      </c>
      <c r="F7" s="61" t="s">
        <v>10</v>
      </c>
      <c r="G7" s="82">
        <v>100</v>
      </c>
      <c r="H7" s="82">
        <v>100</v>
      </c>
      <c r="I7" s="83">
        <f>H7/G7*100</f>
        <v>100</v>
      </c>
      <c r="J7" s="436">
        <f>((((I9+I8)/2)+I7)/2)</f>
        <v>100</v>
      </c>
      <c r="K7" s="553"/>
      <c r="L7" s="553" t="s">
        <v>150</v>
      </c>
      <c r="M7" s="436">
        <f>(J7+J10+J13+J16+J19+J22)/6</f>
        <v>100</v>
      </c>
    </row>
    <row r="8" spans="1:13" x14ac:dyDescent="0.25">
      <c r="A8" s="475"/>
      <c r="B8" s="432"/>
      <c r="C8" s="432"/>
      <c r="D8" s="61" t="s">
        <v>7</v>
      </c>
      <c r="E8" s="138" t="s">
        <v>12</v>
      </c>
      <c r="F8" s="61" t="s">
        <v>13</v>
      </c>
      <c r="G8" s="82">
        <v>14</v>
      </c>
      <c r="H8" s="84">
        <v>14</v>
      </c>
      <c r="I8" s="83">
        <f>H8/G8*100</f>
        <v>100</v>
      </c>
      <c r="J8" s="438"/>
      <c r="K8" s="554"/>
      <c r="L8" s="554"/>
      <c r="M8" s="437"/>
    </row>
    <row r="9" spans="1:13" x14ac:dyDescent="0.25">
      <c r="A9" s="475"/>
      <c r="B9" s="432"/>
      <c r="C9" s="432"/>
      <c r="D9" s="61" t="s">
        <v>7</v>
      </c>
      <c r="E9" s="138" t="s">
        <v>14</v>
      </c>
      <c r="F9" s="61" t="s">
        <v>15</v>
      </c>
      <c r="G9" s="82">
        <v>741</v>
      </c>
      <c r="H9" s="82">
        <v>741</v>
      </c>
      <c r="I9" s="83">
        <f t="shared" ref="I9" si="0">H9/G9*100</f>
        <v>100</v>
      </c>
      <c r="J9" s="437"/>
      <c r="K9" s="555"/>
      <c r="L9" s="554"/>
      <c r="M9" s="562" t="s">
        <v>160</v>
      </c>
    </row>
    <row r="10" spans="1:13" ht="72" x14ac:dyDescent="0.25">
      <c r="A10" s="475"/>
      <c r="B10" s="432" t="s">
        <v>61</v>
      </c>
      <c r="C10" s="432" t="s">
        <v>5</v>
      </c>
      <c r="D10" s="61" t="s">
        <v>6</v>
      </c>
      <c r="E10" s="138" t="s">
        <v>9</v>
      </c>
      <c r="F10" s="61" t="s">
        <v>10</v>
      </c>
      <c r="G10" s="82">
        <v>100</v>
      </c>
      <c r="H10" s="82">
        <v>100</v>
      </c>
      <c r="I10" s="83">
        <f>H10/G10*100</f>
        <v>100</v>
      </c>
      <c r="J10" s="436">
        <f>((((I12+I11)/2)+I10)/2)</f>
        <v>100</v>
      </c>
      <c r="K10" s="553"/>
      <c r="L10" s="554"/>
      <c r="M10" s="562"/>
    </row>
    <row r="11" spans="1:13" x14ac:dyDescent="0.25">
      <c r="A11" s="475"/>
      <c r="B11" s="432"/>
      <c r="C11" s="432"/>
      <c r="D11" s="61" t="s">
        <v>7</v>
      </c>
      <c r="E11" s="138" t="s">
        <v>12</v>
      </c>
      <c r="F11" s="61" t="s">
        <v>13</v>
      </c>
      <c r="G11" s="82">
        <v>38</v>
      </c>
      <c r="H11" s="82">
        <v>38</v>
      </c>
      <c r="I11" s="83">
        <f>H11/G11*100</f>
        <v>100</v>
      </c>
      <c r="J11" s="438"/>
      <c r="K11" s="554"/>
      <c r="L11" s="554"/>
      <c r="M11" s="556"/>
    </row>
    <row r="12" spans="1:13" x14ac:dyDescent="0.25">
      <c r="A12" s="475"/>
      <c r="B12" s="432"/>
      <c r="C12" s="432"/>
      <c r="D12" s="61" t="s">
        <v>7</v>
      </c>
      <c r="E12" s="138" t="s">
        <v>14</v>
      </c>
      <c r="F12" s="61" t="s">
        <v>15</v>
      </c>
      <c r="G12" s="82">
        <v>3778</v>
      </c>
      <c r="H12" s="82">
        <v>3778</v>
      </c>
      <c r="I12" s="83">
        <f t="shared" ref="I12:I21" si="1">H12/G12*100</f>
        <v>100</v>
      </c>
      <c r="J12" s="437"/>
      <c r="K12" s="555"/>
      <c r="L12" s="554"/>
      <c r="M12" s="557"/>
    </row>
    <row r="13" spans="1:13" ht="24" x14ac:dyDescent="0.25">
      <c r="A13" s="475"/>
      <c r="B13" s="432" t="s">
        <v>63</v>
      </c>
      <c r="C13" s="432" t="s">
        <v>5</v>
      </c>
      <c r="D13" s="61" t="s">
        <v>6</v>
      </c>
      <c r="E13" s="138" t="s">
        <v>18</v>
      </c>
      <c r="F13" s="61" t="s">
        <v>10</v>
      </c>
      <c r="G13" s="82">
        <v>100</v>
      </c>
      <c r="H13" s="82">
        <v>100</v>
      </c>
      <c r="I13" s="83">
        <f t="shared" si="1"/>
        <v>100</v>
      </c>
      <c r="J13" s="436">
        <f t="shared" ref="J13" si="2">((((I15+I14)/2)+I13)/2)</f>
        <v>100</v>
      </c>
      <c r="K13" s="553"/>
      <c r="L13" s="554"/>
      <c r="M13" s="557"/>
    </row>
    <row r="14" spans="1:13" x14ac:dyDescent="0.25">
      <c r="A14" s="475"/>
      <c r="B14" s="432"/>
      <c r="C14" s="432"/>
      <c r="D14" s="61" t="s">
        <v>7</v>
      </c>
      <c r="E14" s="138" t="s">
        <v>19</v>
      </c>
      <c r="F14" s="61" t="s">
        <v>13</v>
      </c>
      <c r="G14" s="82">
        <v>14</v>
      </c>
      <c r="H14" s="84">
        <v>14</v>
      </c>
      <c r="I14" s="83">
        <f t="shared" si="1"/>
        <v>100</v>
      </c>
      <c r="J14" s="438"/>
      <c r="K14" s="554"/>
      <c r="L14" s="554"/>
      <c r="M14" s="557"/>
    </row>
    <row r="15" spans="1:13" x14ac:dyDescent="0.25">
      <c r="A15" s="475"/>
      <c r="B15" s="432"/>
      <c r="C15" s="432"/>
      <c r="D15" s="61" t="s">
        <v>7</v>
      </c>
      <c r="E15" s="138" t="s">
        <v>20</v>
      </c>
      <c r="F15" s="61" t="s">
        <v>21</v>
      </c>
      <c r="G15" s="82">
        <v>741</v>
      </c>
      <c r="H15" s="82">
        <v>741</v>
      </c>
      <c r="I15" s="83">
        <f t="shared" si="1"/>
        <v>100</v>
      </c>
      <c r="J15" s="437"/>
      <c r="K15" s="555"/>
      <c r="L15" s="554"/>
      <c r="M15" s="557"/>
    </row>
    <row r="16" spans="1:13" ht="24" x14ac:dyDescent="0.25">
      <c r="A16" s="475"/>
      <c r="B16" s="432" t="s">
        <v>64</v>
      </c>
      <c r="C16" s="432" t="s">
        <v>5</v>
      </c>
      <c r="D16" s="61" t="s">
        <v>6</v>
      </c>
      <c r="E16" s="138" t="s">
        <v>18</v>
      </c>
      <c r="F16" s="61" t="s">
        <v>10</v>
      </c>
      <c r="G16" s="82">
        <v>100</v>
      </c>
      <c r="H16" s="82">
        <v>100</v>
      </c>
      <c r="I16" s="83">
        <f t="shared" si="1"/>
        <v>100</v>
      </c>
      <c r="J16" s="436">
        <f t="shared" ref="J16" si="3">((((I18+I17)/2)+I16)/2)</f>
        <v>100</v>
      </c>
      <c r="K16" s="553"/>
      <c r="L16" s="554"/>
      <c r="M16" s="557"/>
    </row>
    <row r="17" spans="1:13" x14ac:dyDescent="0.25">
      <c r="A17" s="475"/>
      <c r="B17" s="432"/>
      <c r="C17" s="432"/>
      <c r="D17" s="61" t="s">
        <v>7</v>
      </c>
      <c r="E17" s="138" t="s">
        <v>19</v>
      </c>
      <c r="F17" s="61" t="s">
        <v>13</v>
      </c>
      <c r="G17" s="82">
        <v>35</v>
      </c>
      <c r="H17" s="82">
        <v>35</v>
      </c>
      <c r="I17" s="83">
        <f t="shared" si="1"/>
        <v>100</v>
      </c>
      <c r="J17" s="438"/>
      <c r="K17" s="554"/>
      <c r="L17" s="554"/>
      <c r="M17" s="557"/>
    </row>
    <row r="18" spans="1:13" x14ac:dyDescent="0.25">
      <c r="A18" s="475"/>
      <c r="B18" s="432"/>
      <c r="C18" s="432"/>
      <c r="D18" s="61" t="s">
        <v>7</v>
      </c>
      <c r="E18" s="138" t="s">
        <v>20</v>
      </c>
      <c r="F18" s="61" t="s">
        <v>21</v>
      </c>
      <c r="G18" s="262">
        <v>3481</v>
      </c>
      <c r="H18" s="86">
        <v>3481</v>
      </c>
      <c r="I18" s="83">
        <f t="shared" si="1"/>
        <v>100</v>
      </c>
      <c r="J18" s="437"/>
      <c r="K18" s="555"/>
      <c r="L18" s="554"/>
      <c r="M18" s="557"/>
    </row>
    <row r="19" spans="1:13" ht="24" x14ac:dyDescent="0.25">
      <c r="A19" s="475"/>
      <c r="B19" s="446" t="s">
        <v>57</v>
      </c>
      <c r="C19" s="446" t="s">
        <v>5</v>
      </c>
      <c r="D19" s="25" t="s">
        <v>6</v>
      </c>
      <c r="E19" s="70" t="s">
        <v>18</v>
      </c>
      <c r="F19" s="25" t="s">
        <v>10</v>
      </c>
      <c r="G19" s="87">
        <v>100</v>
      </c>
      <c r="H19" s="87">
        <v>100</v>
      </c>
      <c r="I19" s="83">
        <f t="shared" si="1"/>
        <v>100</v>
      </c>
      <c r="J19" s="436">
        <f t="shared" ref="J19" si="4">((((I21+I20)/2)+I19)/2)</f>
        <v>100</v>
      </c>
      <c r="K19" s="553"/>
      <c r="L19" s="554"/>
      <c r="M19" s="557"/>
    </row>
    <row r="20" spans="1:13" x14ac:dyDescent="0.25">
      <c r="A20" s="475"/>
      <c r="B20" s="447"/>
      <c r="C20" s="447"/>
      <c r="D20" s="25" t="s">
        <v>7</v>
      </c>
      <c r="E20" s="70" t="s">
        <v>19</v>
      </c>
      <c r="F20" s="25" t="s">
        <v>13</v>
      </c>
      <c r="G20" s="87">
        <v>3</v>
      </c>
      <c r="H20" s="87">
        <v>3</v>
      </c>
      <c r="I20" s="83">
        <f t="shared" si="1"/>
        <v>100</v>
      </c>
      <c r="J20" s="438"/>
      <c r="K20" s="554"/>
      <c r="L20" s="554"/>
      <c r="M20" s="557"/>
    </row>
    <row r="21" spans="1:13" x14ac:dyDescent="0.25">
      <c r="A21" s="475"/>
      <c r="B21" s="439"/>
      <c r="C21" s="439"/>
      <c r="D21" s="25" t="s">
        <v>7</v>
      </c>
      <c r="E21" s="70" t="s">
        <v>20</v>
      </c>
      <c r="F21" s="25" t="s">
        <v>21</v>
      </c>
      <c r="G21" s="87">
        <v>297</v>
      </c>
      <c r="H21" s="87">
        <v>297</v>
      </c>
      <c r="I21" s="83">
        <f t="shared" si="1"/>
        <v>100</v>
      </c>
      <c r="J21" s="437"/>
      <c r="K21" s="555"/>
      <c r="L21" s="554"/>
      <c r="M21" s="557"/>
    </row>
    <row r="22" spans="1:13" ht="24" x14ac:dyDescent="0.25">
      <c r="A22" s="475"/>
      <c r="B22" s="448" t="s">
        <v>168</v>
      </c>
      <c r="C22" s="446" t="s">
        <v>5</v>
      </c>
      <c r="D22" s="61" t="s">
        <v>6</v>
      </c>
      <c r="E22" s="70" t="s">
        <v>18</v>
      </c>
      <c r="F22" s="23" t="s">
        <v>10</v>
      </c>
      <c r="G22" s="87">
        <v>100</v>
      </c>
      <c r="H22" s="87">
        <v>100</v>
      </c>
      <c r="I22" s="83">
        <f>H22/G22*100</f>
        <v>100</v>
      </c>
      <c r="J22" s="436">
        <f>((((I24+I23)/2)+I22)/2)</f>
        <v>100</v>
      </c>
      <c r="K22" s="559"/>
      <c r="L22" s="554"/>
      <c r="M22" s="557"/>
    </row>
    <row r="23" spans="1:13" x14ac:dyDescent="0.25">
      <c r="A23" s="475"/>
      <c r="B23" s="510"/>
      <c r="C23" s="447"/>
      <c r="D23" s="61" t="s">
        <v>7</v>
      </c>
      <c r="E23" s="138" t="s">
        <v>19</v>
      </c>
      <c r="F23" s="23" t="s">
        <v>13</v>
      </c>
      <c r="G23" s="87">
        <v>17</v>
      </c>
      <c r="H23" s="87">
        <v>17</v>
      </c>
      <c r="I23" s="83">
        <f t="shared" ref="I23:I24" si="5">H23/G23*100</f>
        <v>100</v>
      </c>
      <c r="J23" s="438"/>
      <c r="K23" s="560"/>
      <c r="L23" s="554"/>
      <c r="M23" s="557"/>
    </row>
    <row r="24" spans="1:13" x14ac:dyDescent="0.25">
      <c r="A24" s="475"/>
      <c r="B24" s="449"/>
      <c r="C24" s="439"/>
      <c r="D24" s="23" t="s">
        <v>7</v>
      </c>
      <c r="E24" s="138" t="s">
        <v>20</v>
      </c>
      <c r="F24" s="23" t="s">
        <v>21</v>
      </c>
      <c r="G24" s="87">
        <v>1224</v>
      </c>
      <c r="H24" s="87">
        <v>1224</v>
      </c>
      <c r="I24" s="83">
        <f t="shared" si="5"/>
        <v>100</v>
      </c>
      <c r="J24" s="437"/>
      <c r="K24" s="561"/>
      <c r="L24" s="555"/>
      <c r="M24" s="558"/>
    </row>
    <row r="25" spans="1:13" x14ac:dyDescent="0.25">
      <c r="B25" s="139"/>
      <c r="C25" s="139"/>
      <c r="D25" s="139"/>
      <c r="E25" s="139"/>
      <c r="F25" s="139"/>
      <c r="G25" s="139"/>
      <c r="I25" s="139"/>
      <c r="J25" s="139"/>
      <c r="K25" s="139"/>
      <c r="L25" s="139"/>
      <c r="M25" s="139"/>
    </row>
    <row r="26" spans="1:13" x14ac:dyDescent="0.25">
      <c r="B26" s="139"/>
      <c r="C26" s="139"/>
      <c r="D26" s="139"/>
      <c r="E26" s="139"/>
      <c r="F26" s="139"/>
      <c r="G26" s="139"/>
      <c r="I26" s="139"/>
      <c r="J26" s="139"/>
      <c r="K26" s="139"/>
      <c r="L26" s="139"/>
      <c r="M26" s="139"/>
    </row>
  </sheetData>
  <autoFilter ref="A6:M24"/>
  <mergeCells count="32">
    <mergeCell ref="A7:A24"/>
    <mergeCell ref="K7:K9"/>
    <mergeCell ref="L7:L24"/>
    <mergeCell ref="M7:M8"/>
    <mergeCell ref="K10:K12"/>
    <mergeCell ref="M11:M24"/>
    <mergeCell ref="K13:K15"/>
    <mergeCell ref="K16:K18"/>
    <mergeCell ref="B22:B24"/>
    <mergeCell ref="C22:C24"/>
    <mergeCell ref="J22:J24"/>
    <mergeCell ref="K22:K24"/>
    <mergeCell ref="M9:M10"/>
    <mergeCell ref="J10:J12"/>
    <mergeCell ref="J13:J15"/>
    <mergeCell ref="J16:J18"/>
    <mergeCell ref="K19:K21"/>
    <mergeCell ref="H2:M2"/>
    <mergeCell ref="H3:M3"/>
    <mergeCell ref="B5:H5"/>
    <mergeCell ref="B10:B12"/>
    <mergeCell ref="C10:C12"/>
    <mergeCell ref="B13:B15"/>
    <mergeCell ref="C13:C15"/>
    <mergeCell ref="B16:B18"/>
    <mergeCell ref="C16:C18"/>
    <mergeCell ref="B7:B9"/>
    <mergeCell ref="C7:C9"/>
    <mergeCell ref="J7:J9"/>
    <mergeCell ref="B19:B21"/>
    <mergeCell ref="C19:C21"/>
    <mergeCell ref="J19:J21"/>
  </mergeCells>
  <pageMargins left="0.11811023622047245" right="0.11811023622047245" top="0.15748031496062992" bottom="0.19685039370078741" header="0.11811023622047245" footer="0.19685039370078741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52"/>
  <sheetViews>
    <sheetView tabSelected="1" view="pageBreakPreview" topLeftCell="A28" zoomScale="85" zoomScaleNormal="70" zoomScaleSheetLayoutView="85" workbookViewId="0">
      <pane xSplit="3" topLeftCell="D1" activePane="topRight" state="frozen"/>
      <selection activeCell="E14" sqref="E14"/>
      <selection pane="topRight" activeCell="H45" sqref="H45"/>
    </sheetView>
  </sheetViews>
  <sheetFormatPr defaultColWidth="15.85546875" defaultRowHeight="15" x14ac:dyDescent="0.25"/>
  <cols>
    <col min="1" max="1" width="15.85546875" style="1"/>
    <col min="2" max="2" width="15.85546875" style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5.5703125" style="1" customWidth="1"/>
    <col min="10" max="14" width="15.85546875" style="1"/>
    <col min="15" max="16" width="15.85546875" style="3"/>
    <col min="17" max="16384" width="15.85546875" style="1"/>
  </cols>
  <sheetData>
    <row r="1" spans="1:16" s="51" customFormat="1" ht="30" x14ac:dyDescent="0.25">
      <c r="A1" s="279"/>
      <c r="B1" s="279"/>
      <c r="C1" s="279"/>
      <c r="D1" s="279"/>
      <c r="E1" s="279"/>
      <c r="F1" s="279"/>
      <c r="G1" s="279"/>
      <c r="H1" s="279"/>
      <c r="I1" s="279" t="s">
        <v>193</v>
      </c>
      <c r="J1" s="279"/>
      <c r="K1" s="279"/>
      <c r="L1" s="279"/>
      <c r="M1" s="279"/>
      <c r="N1" s="279"/>
      <c r="O1" s="3"/>
      <c r="P1" s="3"/>
    </row>
    <row r="2" spans="1:16" s="51" customFormat="1" ht="15" customHeight="1" x14ac:dyDescent="0.25">
      <c r="A2" s="279"/>
      <c r="B2" s="279"/>
      <c r="C2" s="279"/>
      <c r="D2" s="279"/>
      <c r="E2" s="279"/>
      <c r="F2" s="279"/>
      <c r="G2" s="279"/>
      <c r="H2" s="279"/>
      <c r="I2" s="450" t="s">
        <v>58</v>
      </c>
      <c r="J2" s="450"/>
      <c r="K2" s="450"/>
      <c r="L2" s="450"/>
      <c r="M2" s="450"/>
      <c r="N2" s="450"/>
      <c r="O2" s="3"/>
      <c r="P2" s="3"/>
    </row>
    <row r="3" spans="1:16" s="51" customFormat="1" ht="15" customHeight="1" x14ac:dyDescent="0.25">
      <c r="A3" s="279"/>
      <c r="B3" s="279"/>
      <c r="C3" s="279"/>
      <c r="D3" s="279"/>
      <c r="E3" s="279"/>
      <c r="F3" s="279"/>
      <c r="G3" s="279"/>
      <c r="H3" s="279"/>
      <c r="I3" s="450" t="s">
        <v>238</v>
      </c>
      <c r="J3" s="450"/>
      <c r="K3" s="450"/>
      <c r="L3" s="450"/>
      <c r="M3" s="450"/>
      <c r="N3" s="450"/>
      <c r="O3" s="3"/>
      <c r="P3" s="3"/>
    </row>
    <row r="4" spans="1:16" s="51" customFormat="1" ht="18.75" customHeight="1" x14ac:dyDescent="0.25">
      <c r="A4" s="279"/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3"/>
      <c r="P4" s="3"/>
    </row>
    <row r="5" spans="1:16" ht="18.75" customHeight="1" x14ac:dyDescent="0.3">
      <c r="A5" s="279"/>
      <c r="B5" s="279"/>
      <c r="C5" s="442" t="s">
        <v>8</v>
      </c>
      <c r="D5" s="442"/>
      <c r="E5" s="442"/>
      <c r="F5" s="442"/>
      <c r="G5" s="442"/>
      <c r="H5" s="442"/>
      <c r="I5" s="442"/>
      <c r="J5" s="279"/>
      <c r="K5" s="279"/>
      <c r="L5" s="279"/>
      <c r="M5" s="279"/>
      <c r="N5" s="279"/>
    </row>
    <row r="6" spans="1:16" ht="109.5" customHeight="1" x14ac:dyDescent="0.25">
      <c r="A6" s="285" t="s">
        <v>127</v>
      </c>
      <c r="B6" s="285" t="s">
        <v>152</v>
      </c>
      <c r="C6" s="281" t="s">
        <v>128</v>
      </c>
      <c r="D6" s="282" t="s">
        <v>0</v>
      </c>
      <c r="E6" s="281" t="s">
        <v>129</v>
      </c>
      <c r="F6" s="282" t="s">
        <v>1</v>
      </c>
      <c r="G6" s="282" t="s">
        <v>2</v>
      </c>
      <c r="H6" s="282" t="s">
        <v>3</v>
      </c>
      <c r="I6" s="282" t="s">
        <v>4</v>
      </c>
      <c r="J6" s="298" t="s">
        <v>24</v>
      </c>
      <c r="K6" s="298" t="s">
        <v>25</v>
      </c>
      <c r="L6" s="298" t="s">
        <v>130</v>
      </c>
      <c r="M6" s="298" t="s">
        <v>131</v>
      </c>
      <c r="N6" s="282" t="s">
        <v>26</v>
      </c>
    </row>
    <row r="7" spans="1:16" s="416" customFormat="1" ht="72" x14ac:dyDescent="0.25">
      <c r="A7" s="452" t="s">
        <v>217</v>
      </c>
      <c r="B7" s="401"/>
      <c r="C7" s="432" t="s">
        <v>60</v>
      </c>
      <c r="D7" s="432" t="s">
        <v>5</v>
      </c>
      <c r="E7" s="340" t="s">
        <v>6</v>
      </c>
      <c r="F7" s="411" t="s">
        <v>9</v>
      </c>
      <c r="G7" s="411" t="s">
        <v>10</v>
      </c>
      <c r="H7" s="349">
        <v>100</v>
      </c>
      <c r="I7" s="349">
        <v>100</v>
      </c>
      <c r="J7" s="347">
        <f t="shared" ref="J7:J18" si="0">I7/H7*100</f>
        <v>100</v>
      </c>
      <c r="K7" s="433">
        <f>((((J8+J9)/2)+J7)/2)</f>
        <v>100</v>
      </c>
      <c r="L7" s="411"/>
      <c r="M7" s="443" t="s">
        <v>218</v>
      </c>
      <c r="N7" s="417">
        <f>(K7+K10+K13+K16+K19+K21+K23+K25+K27+K29+K31+K33+K35+K38+K40+K42+K45+K48)/18</f>
        <v>101.772079940322</v>
      </c>
      <c r="O7" s="3"/>
      <c r="P7" s="3"/>
    </row>
    <row r="8" spans="1:16" s="416" customFormat="1" x14ac:dyDescent="0.25">
      <c r="A8" s="453"/>
      <c r="B8" s="401"/>
      <c r="C8" s="432"/>
      <c r="D8" s="432"/>
      <c r="E8" s="340" t="s">
        <v>7</v>
      </c>
      <c r="F8" s="411" t="s">
        <v>12</v>
      </c>
      <c r="G8" s="411" t="s">
        <v>13</v>
      </c>
      <c r="H8" s="350">
        <v>1</v>
      </c>
      <c r="I8" s="350">
        <v>1</v>
      </c>
      <c r="J8" s="347">
        <f t="shared" si="0"/>
        <v>100</v>
      </c>
      <c r="K8" s="434"/>
      <c r="L8" s="411"/>
      <c r="M8" s="444"/>
      <c r="N8" s="425"/>
      <c r="O8" s="3"/>
      <c r="P8" s="3"/>
    </row>
    <row r="9" spans="1:16" s="416" customFormat="1" ht="24" customHeight="1" x14ac:dyDescent="0.25">
      <c r="A9" s="453"/>
      <c r="B9" s="401"/>
      <c r="C9" s="432"/>
      <c r="D9" s="432"/>
      <c r="E9" s="340" t="s">
        <v>7</v>
      </c>
      <c r="F9" s="411" t="s">
        <v>14</v>
      </c>
      <c r="G9" s="411" t="s">
        <v>15</v>
      </c>
      <c r="H9" s="350">
        <v>56</v>
      </c>
      <c r="I9" s="350">
        <v>56</v>
      </c>
      <c r="J9" s="347">
        <f t="shared" si="0"/>
        <v>100</v>
      </c>
      <c r="K9" s="435"/>
      <c r="L9" s="411"/>
      <c r="M9" s="444"/>
      <c r="N9" s="455" t="s">
        <v>160</v>
      </c>
      <c r="O9" s="3"/>
      <c r="P9" s="3"/>
    </row>
    <row r="10" spans="1:16" s="416" customFormat="1" ht="72" x14ac:dyDescent="0.25">
      <c r="A10" s="453"/>
      <c r="B10" s="401"/>
      <c r="C10" s="432" t="s">
        <v>61</v>
      </c>
      <c r="D10" s="432" t="s">
        <v>5</v>
      </c>
      <c r="E10" s="340" t="s">
        <v>6</v>
      </c>
      <c r="F10" s="411" t="s">
        <v>9</v>
      </c>
      <c r="G10" s="411" t="s">
        <v>10</v>
      </c>
      <c r="H10" s="350">
        <v>100</v>
      </c>
      <c r="I10" s="96">
        <v>100</v>
      </c>
      <c r="J10" s="347">
        <f t="shared" si="0"/>
        <v>100</v>
      </c>
      <c r="K10" s="433">
        <f>((((J11+J12)/2)+J10)/2)</f>
        <v>100</v>
      </c>
      <c r="L10" s="411"/>
      <c r="M10" s="444"/>
      <c r="N10" s="455"/>
      <c r="O10" s="3"/>
      <c r="P10" s="3"/>
    </row>
    <row r="11" spans="1:16" s="416" customFormat="1" x14ac:dyDescent="0.25">
      <c r="A11" s="453"/>
      <c r="B11" s="401"/>
      <c r="C11" s="432"/>
      <c r="D11" s="432"/>
      <c r="E11" s="340" t="s">
        <v>7</v>
      </c>
      <c r="F11" s="411" t="s">
        <v>12</v>
      </c>
      <c r="G11" s="411" t="s">
        <v>13</v>
      </c>
      <c r="H11" s="350">
        <v>4</v>
      </c>
      <c r="I11" s="350">
        <v>4</v>
      </c>
      <c r="J11" s="347">
        <f t="shared" si="0"/>
        <v>100</v>
      </c>
      <c r="K11" s="434"/>
      <c r="L11" s="411"/>
      <c r="M11" s="444"/>
      <c r="N11" s="425"/>
      <c r="O11" s="3"/>
      <c r="P11" s="3"/>
    </row>
    <row r="12" spans="1:16" s="416" customFormat="1" x14ac:dyDescent="0.25">
      <c r="A12" s="453"/>
      <c r="B12" s="401"/>
      <c r="C12" s="432"/>
      <c r="D12" s="432"/>
      <c r="E12" s="340" t="s">
        <v>7</v>
      </c>
      <c r="F12" s="411" t="s">
        <v>14</v>
      </c>
      <c r="G12" s="411" t="s">
        <v>15</v>
      </c>
      <c r="H12" s="350">
        <v>361</v>
      </c>
      <c r="I12" s="350">
        <v>361</v>
      </c>
      <c r="J12" s="347">
        <f t="shared" si="0"/>
        <v>100</v>
      </c>
      <c r="K12" s="435"/>
      <c r="L12" s="411"/>
      <c r="M12" s="444"/>
      <c r="N12" s="425"/>
      <c r="O12" s="3"/>
      <c r="P12" s="3"/>
    </row>
    <row r="13" spans="1:16" s="416" customFormat="1" ht="72" x14ac:dyDescent="0.25">
      <c r="A13" s="453"/>
      <c r="B13" s="401"/>
      <c r="C13" s="432" t="s">
        <v>171</v>
      </c>
      <c r="D13" s="432" t="s">
        <v>5</v>
      </c>
      <c r="E13" s="340" t="s">
        <v>6</v>
      </c>
      <c r="F13" s="411" t="s">
        <v>9</v>
      </c>
      <c r="G13" s="411" t="s">
        <v>10</v>
      </c>
      <c r="H13" s="349">
        <v>100</v>
      </c>
      <c r="I13" s="96">
        <v>100</v>
      </c>
      <c r="J13" s="347">
        <f t="shared" si="0"/>
        <v>100</v>
      </c>
      <c r="K13" s="433">
        <f>((((J14+J15)/2)+J13)/2)</f>
        <v>100</v>
      </c>
      <c r="L13" s="411"/>
      <c r="M13" s="444"/>
      <c r="N13" s="425"/>
      <c r="O13" s="3"/>
      <c r="P13" s="3"/>
    </row>
    <row r="14" spans="1:16" s="416" customFormat="1" x14ac:dyDescent="0.25">
      <c r="A14" s="453"/>
      <c r="B14" s="401"/>
      <c r="C14" s="432"/>
      <c r="D14" s="432"/>
      <c r="E14" s="340" t="s">
        <v>7</v>
      </c>
      <c r="F14" s="411" t="s">
        <v>12</v>
      </c>
      <c r="G14" s="411" t="s">
        <v>13</v>
      </c>
      <c r="H14" s="350">
        <v>1</v>
      </c>
      <c r="I14" s="350">
        <v>1</v>
      </c>
      <c r="J14" s="347">
        <f t="shared" si="0"/>
        <v>100</v>
      </c>
      <c r="K14" s="434"/>
      <c r="L14" s="411"/>
      <c r="M14" s="444"/>
      <c r="N14" s="425"/>
      <c r="O14" s="3"/>
      <c r="P14" s="3"/>
    </row>
    <row r="15" spans="1:16" s="416" customFormat="1" x14ac:dyDescent="0.25">
      <c r="A15" s="453"/>
      <c r="B15" s="401"/>
      <c r="C15" s="432"/>
      <c r="D15" s="432"/>
      <c r="E15" s="340" t="s">
        <v>7</v>
      </c>
      <c r="F15" s="411" t="s">
        <v>14</v>
      </c>
      <c r="G15" s="411" t="s">
        <v>15</v>
      </c>
      <c r="H15" s="350">
        <v>56</v>
      </c>
      <c r="I15" s="350">
        <v>56</v>
      </c>
      <c r="J15" s="347">
        <f t="shared" si="0"/>
        <v>100</v>
      </c>
      <c r="K15" s="435"/>
      <c r="L15" s="411"/>
      <c r="M15" s="444"/>
      <c r="N15" s="425"/>
      <c r="O15" s="3"/>
      <c r="P15" s="3"/>
    </row>
    <row r="16" spans="1:16" s="416" customFormat="1" ht="72" x14ac:dyDescent="0.25">
      <c r="A16" s="453"/>
      <c r="B16" s="401"/>
      <c r="C16" s="432" t="s">
        <v>172</v>
      </c>
      <c r="D16" s="432" t="s">
        <v>5</v>
      </c>
      <c r="E16" s="340" t="s">
        <v>6</v>
      </c>
      <c r="F16" s="411" t="s">
        <v>9</v>
      </c>
      <c r="G16" s="411" t="s">
        <v>10</v>
      </c>
      <c r="H16" s="350">
        <v>100</v>
      </c>
      <c r="I16" s="96">
        <v>100</v>
      </c>
      <c r="J16" s="347">
        <f t="shared" si="0"/>
        <v>100</v>
      </c>
      <c r="K16" s="433">
        <f>((((J18+J17)/2)+J16)/2)</f>
        <v>100</v>
      </c>
      <c r="L16" s="411"/>
      <c r="M16" s="444"/>
      <c r="N16" s="425"/>
      <c r="O16" s="3"/>
      <c r="P16" s="3"/>
    </row>
    <row r="17" spans="1:16" s="416" customFormat="1" x14ac:dyDescent="0.25">
      <c r="A17" s="453"/>
      <c r="B17" s="401"/>
      <c r="C17" s="432"/>
      <c r="D17" s="432"/>
      <c r="E17" s="340" t="s">
        <v>7</v>
      </c>
      <c r="F17" s="411" t="s">
        <v>12</v>
      </c>
      <c r="G17" s="411" t="s">
        <v>13</v>
      </c>
      <c r="H17" s="350">
        <v>4</v>
      </c>
      <c r="I17" s="350">
        <v>4</v>
      </c>
      <c r="J17" s="347">
        <f t="shared" si="0"/>
        <v>100</v>
      </c>
      <c r="K17" s="434"/>
      <c r="L17" s="411"/>
      <c r="M17" s="444"/>
      <c r="N17" s="425"/>
      <c r="O17" s="3"/>
      <c r="P17" s="3"/>
    </row>
    <row r="18" spans="1:16" s="416" customFormat="1" x14ac:dyDescent="0.25">
      <c r="A18" s="453"/>
      <c r="B18" s="401"/>
      <c r="C18" s="432"/>
      <c r="D18" s="432"/>
      <c r="E18" s="340" t="s">
        <v>7</v>
      </c>
      <c r="F18" s="411" t="s">
        <v>14</v>
      </c>
      <c r="G18" s="411" t="s">
        <v>15</v>
      </c>
      <c r="H18" s="350">
        <v>361</v>
      </c>
      <c r="I18" s="350">
        <v>361</v>
      </c>
      <c r="J18" s="347">
        <f t="shared" si="0"/>
        <v>100</v>
      </c>
      <c r="K18" s="435"/>
      <c r="L18" s="411"/>
      <c r="M18" s="444"/>
      <c r="N18" s="425"/>
      <c r="O18" s="3"/>
      <c r="P18" s="3"/>
    </row>
    <row r="19" spans="1:16" s="416" customFormat="1" ht="41.25" customHeight="1" x14ac:dyDescent="0.25">
      <c r="A19" s="453"/>
      <c r="B19" s="302" t="s">
        <v>67</v>
      </c>
      <c r="C19" s="446" t="s">
        <v>31</v>
      </c>
      <c r="D19" s="446" t="s">
        <v>5</v>
      </c>
      <c r="E19" s="340" t="s">
        <v>6</v>
      </c>
      <c r="F19" s="411" t="s">
        <v>32</v>
      </c>
      <c r="G19" s="283" t="s">
        <v>10</v>
      </c>
      <c r="H19" s="350">
        <v>100</v>
      </c>
      <c r="I19" s="350">
        <v>101.15</v>
      </c>
      <c r="J19" s="347">
        <f t="shared" ref="J19:J46" si="1">I19/H19*100</f>
        <v>101.15</v>
      </c>
      <c r="K19" s="433">
        <f t="shared" ref="K19:K40" si="2">(J19+J20)/2</f>
        <v>99.050609756097572</v>
      </c>
      <c r="L19" s="415"/>
      <c r="M19" s="444"/>
      <c r="N19" s="425"/>
      <c r="O19" s="3"/>
      <c r="P19" s="3"/>
    </row>
    <row r="20" spans="1:16" s="416" customFormat="1" x14ac:dyDescent="0.25">
      <c r="A20" s="453"/>
      <c r="B20" s="304"/>
      <c r="C20" s="439"/>
      <c r="D20" s="439"/>
      <c r="E20" s="340" t="s">
        <v>7</v>
      </c>
      <c r="F20" s="411" t="s">
        <v>12</v>
      </c>
      <c r="G20" s="283" t="s">
        <v>13</v>
      </c>
      <c r="H20" s="350">
        <v>164</v>
      </c>
      <c r="I20" s="350">
        <v>159</v>
      </c>
      <c r="J20" s="347">
        <f t="shared" si="1"/>
        <v>96.951219512195124</v>
      </c>
      <c r="K20" s="435"/>
      <c r="L20" s="415"/>
      <c r="M20" s="444"/>
      <c r="N20" s="286"/>
      <c r="O20" s="3"/>
      <c r="P20" s="3"/>
    </row>
    <row r="21" spans="1:16" s="416" customFormat="1" ht="51" customHeight="1" x14ac:dyDescent="0.25">
      <c r="A21" s="453"/>
      <c r="B21" s="302" t="s">
        <v>69</v>
      </c>
      <c r="C21" s="446" t="s">
        <v>71</v>
      </c>
      <c r="D21" s="446" t="s">
        <v>5</v>
      </c>
      <c r="E21" s="340" t="s">
        <v>6</v>
      </c>
      <c r="F21" s="411" t="s">
        <v>32</v>
      </c>
      <c r="G21" s="283" t="s">
        <v>10</v>
      </c>
      <c r="H21" s="350">
        <v>100</v>
      </c>
      <c r="I21" s="350">
        <v>100</v>
      </c>
      <c r="J21" s="347">
        <f t="shared" si="1"/>
        <v>100</v>
      </c>
      <c r="K21" s="433">
        <f t="shared" si="2"/>
        <v>107.14285714285714</v>
      </c>
      <c r="L21" s="443" t="s">
        <v>241</v>
      </c>
      <c r="M21" s="444"/>
      <c r="N21" s="305"/>
      <c r="O21" s="3"/>
      <c r="P21" s="3"/>
    </row>
    <row r="22" spans="1:16" s="416" customFormat="1" ht="27" customHeight="1" x14ac:dyDescent="0.25">
      <c r="A22" s="453"/>
      <c r="B22" s="304"/>
      <c r="C22" s="439"/>
      <c r="D22" s="439"/>
      <c r="E22" s="340" t="s">
        <v>7</v>
      </c>
      <c r="F22" s="411" t="s">
        <v>12</v>
      </c>
      <c r="G22" s="283" t="s">
        <v>13</v>
      </c>
      <c r="H22" s="350">
        <v>7</v>
      </c>
      <c r="I22" s="350">
        <v>8</v>
      </c>
      <c r="J22" s="294">
        <f t="shared" si="1"/>
        <v>114.28571428571428</v>
      </c>
      <c r="K22" s="435"/>
      <c r="L22" s="445"/>
      <c r="M22" s="444"/>
      <c r="N22" s="286"/>
      <c r="O22" s="3"/>
      <c r="P22" s="3"/>
    </row>
    <row r="23" spans="1:16" s="416" customFormat="1" ht="33.75" customHeight="1" x14ac:dyDescent="0.25">
      <c r="A23" s="453"/>
      <c r="B23" s="302" t="s">
        <v>68</v>
      </c>
      <c r="C23" s="446" t="s">
        <v>96</v>
      </c>
      <c r="D23" s="446" t="s">
        <v>5</v>
      </c>
      <c r="E23" s="340" t="s">
        <v>6</v>
      </c>
      <c r="F23" s="411" t="s">
        <v>70</v>
      </c>
      <c r="G23" s="283" t="s">
        <v>10</v>
      </c>
      <c r="H23" s="350">
        <v>100</v>
      </c>
      <c r="I23" s="351">
        <v>100</v>
      </c>
      <c r="J23" s="347">
        <f t="shared" si="1"/>
        <v>100</v>
      </c>
      <c r="K23" s="433">
        <f t="shared" si="2"/>
        <v>100</v>
      </c>
      <c r="L23" s="415"/>
      <c r="M23" s="444"/>
      <c r="N23" s="286"/>
      <c r="O23" s="3"/>
      <c r="P23" s="3"/>
    </row>
    <row r="24" spans="1:16" s="416" customFormat="1" ht="15" customHeight="1" x14ac:dyDescent="0.25">
      <c r="A24" s="453"/>
      <c r="B24" s="304"/>
      <c r="C24" s="439"/>
      <c r="D24" s="439"/>
      <c r="E24" s="340" t="s">
        <v>7</v>
      </c>
      <c r="F24" s="411" t="s">
        <v>12</v>
      </c>
      <c r="G24" s="283" t="s">
        <v>13</v>
      </c>
      <c r="H24" s="350">
        <v>5</v>
      </c>
      <c r="I24" s="350">
        <v>5</v>
      </c>
      <c r="J24" s="347">
        <f>I24/H24*100</f>
        <v>100</v>
      </c>
      <c r="K24" s="435"/>
      <c r="L24" s="415"/>
      <c r="M24" s="444"/>
      <c r="N24" s="286"/>
      <c r="O24" s="3"/>
      <c r="P24" s="3"/>
    </row>
    <row r="25" spans="1:16" ht="35.25" customHeight="1" x14ac:dyDescent="0.25">
      <c r="A25" s="453"/>
      <c r="B25" s="306"/>
      <c r="C25" s="448" t="s">
        <v>161</v>
      </c>
      <c r="D25" s="451" t="s">
        <v>5</v>
      </c>
      <c r="E25" s="289" t="s">
        <v>6</v>
      </c>
      <c r="F25" s="299" t="s">
        <v>70</v>
      </c>
      <c r="G25" s="307" t="s">
        <v>10</v>
      </c>
      <c r="H25" s="295">
        <v>100</v>
      </c>
      <c r="I25" s="295">
        <v>100</v>
      </c>
      <c r="J25" s="296">
        <f t="shared" si="1"/>
        <v>100</v>
      </c>
      <c r="K25" s="433">
        <f t="shared" si="2"/>
        <v>116.66666666666666</v>
      </c>
      <c r="L25" s="443" t="s">
        <v>242</v>
      </c>
      <c r="M25" s="444"/>
      <c r="N25" s="286"/>
    </row>
    <row r="26" spans="1:16" x14ac:dyDescent="0.25">
      <c r="A26" s="453"/>
      <c r="B26" s="306"/>
      <c r="C26" s="449"/>
      <c r="D26" s="451"/>
      <c r="E26" s="289" t="s">
        <v>7</v>
      </c>
      <c r="F26" s="299" t="s">
        <v>12</v>
      </c>
      <c r="G26" s="307" t="s">
        <v>13</v>
      </c>
      <c r="H26" s="295">
        <v>3</v>
      </c>
      <c r="I26" s="295">
        <v>4</v>
      </c>
      <c r="J26" s="296">
        <f t="shared" si="1"/>
        <v>133.33333333333331</v>
      </c>
      <c r="K26" s="435"/>
      <c r="L26" s="445"/>
      <c r="M26" s="444"/>
      <c r="N26" s="286"/>
    </row>
    <row r="27" spans="1:16" ht="39.75" customHeight="1" x14ac:dyDescent="0.25">
      <c r="A27" s="453"/>
      <c r="B27" s="302" t="s">
        <v>73</v>
      </c>
      <c r="C27" s="432" t="s">
        <v>33</v>
      </c>
      <c r="D27" s="432" t="s">
        <v>5</v>
      </c>
      <c r="E27" s="287" t="s">
        <v>6</v>
      </c>
      <c r="F27" s="298" t="s">
        <v>34</v>
      </c>
      <c r="G27" s="283" t="s">
        <v>10</v>
      </c>
      <c r="H27" s="293">
        <v>100</v>
      </c>
      <c r="I27" s="293">
        <v>100</v>
      </c>
      <c r="J27" s="291">
        <f t="shared" si="1"/>
        <v>100</v>
      </c>
      <c r="K27" s="433">
        <f t="shared" si="2"/>
        <v>102.30414746543778</v>
      </c>
      <c r="L27" s="443" t="s">
        <v>243</v>
      </c>
      <c r="M27" s="444"/>
      <c r="N27" s="286"/>
    </row>
    <row r="28" spans="1:16" x14ac:dyDescent="0.25">
      <c r="A28" s="453"/>
      <c r="B28" s="304"/>
      <c r="C28" s="432"/>
      <c r="D28" s="432"/>
      <c r="E28" s="287" t="s">
        <v>7</v>
      </c>
      <c r="F28" s="298" t="s">
        <v>12</v>
      </c>
      <c r="G28" s="283" t="s">
        <v>13</v>
      </c>
      <c r="H28" s="293">
        <v>217</v>
      </c>
      <c r="I28" s="293">
        <v>227</v>
      </c>
      <c r="J28" s="291">
        <f t="shared" si="1"/>
        <v>104.60829493087557</v>
      </c>
      <c r="K28" s="435"/>
      <c r="L28" s="445"/>
      <c r="M28" s="444"/>
      <c r="N28" s="286"/>
    </row>
    <row r="29" spans="1:16" ht="40.5" customHeight="1" x14ac:dyDescent="0.25">
      <c r="A29" s="453"/>
      <c r="B29" s="302" t="s">
        <v>72</v>
      </c>
      <c r="C29" s="432" t="s">
        <v>90</v>
      </c>
      <c r="D29" s="432" t="s">
        <v>5</v>
      </c>
      <c r="E29" s="287" t="s">
        <v>6</v>
      </c>
      <c r="F29" s="298" t="s">
        <v>34</v>
      </c>
      <c r="G29" s="283" t="s">
        <v>10</v>
      </c>
      <c r="H29" s="293">
        <v>100</v>
      </c>
      <c r="I29" s="293">
        <v>100</v>
      </c>
      <c r="J29" s="291">
        <f t="shared" si="1"/>
        <v>100</v>
      </c>
      <c r="K29" s="433">
        <f t="shared" si="2"/>
        <v>105.26315789473685</v>
      </c>
      <c r="L29" s="443" t="s">
        <v>244</v>
      </c>
      <c r="M29" s="444"/>
      <c r="N29" s="286"/>
    </row>
    <row r="30" spans="1:16" x14ac:dyDescent="0.25">
      <c r="A30" s="453"/>
      <c r="B30" s="304"/>
      <c r="C30" s="432"/>
      <c r="D30" s="432"/>
      <c r="E30" s="287" t="s">
        <v>7</v>
      </c>
      <c r="F30" s="298" t="s">
        <v>12</v>
      </c>
      <c r="G30" s="283" t="s">
        <v>13</v>
      </c>
      <c r="H30" s="293">
        <v>19</v>
      </c>
      <c r="I30" s="293">
        <v>21</v>
      </c>
      <c r="J30" s="291">
        <f t="shared" si="1"/>
        <v>110.5263157894737</v>
      </c>
      <c r="K30" s="435"/>
      <c r="L30" s="445"/>
      <c r="M30" s="444"/>
      <c r="N30" s="286"/>
    </row>
    <row r="31" spans="1:16" ht="40.5" customHeight="1" x14ac:dyDescent="0.25">
      <c r="A31" s="453"/>
      <c r="B31" s="302" t="s">
        <v>100</v>
      </c>
      <c r="C31" s="432" t="s">
        <v>101</v>
      </c>
      <c r="D31" s="432" t="s">
        <v>5</v>
      </c>
      <c r="E31" s="287" t="s">
        <v>6</v>
      </c>
      <c r="F31" s="298" t="s">
        <v>34</v>
      </c>
      <c r="G31" s="283" t="s">
        <v>10</v>
      </c>
      <c r="H31" s="293">
        <v>100</v>
      </c>
      <c r="I31" s="293">
        <v>100</v>
      </c>
      <c r="J31" s="291">
        <f t="shared" si="1"/>
        <v>100</v>
      </c>
      <c r="K31" s="433">
        <f t="shared" si="2"/>
        <v>100</v>
      </c>
      <c r="L31" s="300"/>
      <c r="M31" s="444"/>
      <c r="N31" s="286"/>
    </row>
    <row r="32" spans="1:16" x14ac:dyDescent="0.25">
      <c r="A32" s="453"/>
      <c r="B32" s="304"/>
      <c r="C32" s="432"/>
      <c r="D32" s="432"/>
      <c r="E32" s="287" t="s">
        <v>7</v>
      </c>
      <c r="F32" s="298" t="s">
        <v>12</v>
      </c>
      <c r="G32" s="283" t="s">
        <v>13</v>
      </c>
      <c r="H32" s="293">
        <v>8</v>
      </c>
      <c r="I32" s="295">
        <v>8</v>
      </c>
      <c r="J32" s="294">
        <f t="shared" si="1"/>
        <v>100</v>
      </c>
      <c r="K32" s="435"/>
      <c r="L32" s="300"/>
      <c r="M32" s="444"/>
      <c r="N32" s="286"/>
    </row>
    <row r="33" spans="1:16" ht="41.25" customHeight="1" x14ac:dyDescent="0.25">
      <c r="A33" s="453"/>
      <c r="B33" s="302" t="s">
        <v>86</v>
      </c>
      <c r="C33" s="432" t="s">
        <v>219</v>
      </c>
      <c r="D33" s="432" t="s">
        <v>5</v>
      </c>
      <c r="E33" s="287" t="s">
        <v>6</v>
      </c>
      <c r="F33" s="298" t="s">
        <v>34</v>
      </c>
      <c r="G33" s="283" t="s">
        <v>10</v>
      </c>
      <c r="H33" s="293">
        <v>100</v>
      </c>
      <c r="I33" s="293">
        <v>100</v>
      </c>
      <c r="J33" s="291">
        <f t="shared" si="1"/>
        <v>100</v>
      </c>
      <c r="K33" s="433">
        <f t="shared" si="2"/>
        <v>100</v>
      </c>
      <c r="L33" s="300"/>
      <c r="M33" s="444"/>
      <c r="N33" s="286"/>
    </row>
    <row r="34" spans="1:16" x14ac:dyDescent="0.25">
      <c r="A34" s="453"/>
      <c r="B34" s="304"/>
      <c r="C34" s="432"/>
      <c r="D34" s="432"/>
      <c r="E34" s="287" t="s">
        <v>7</v>
      </c>
      <c r="F34" s="298" t="s">
        <v>12</v>
      </c>
      <c r="G34" s="283" t="s">
        <v>13</v>
      </c>
      <c r="H34" s="293">
        <v>5</v>
      </c>
      <c r="I34" s="293">
        <v>5</v>
      </c>
      <c r="J34" s="291">
        <f t="shared" si="1"/>
        <v>100</v>
      </c>
      <c r="K34" s="435"/>
      <c r="L34" s="300"/>
      <c r="M34" s="444"/>
      <c r="N34" s="286"/>
    </row>
    <row r="35" spans="1:16" s="416" customFormat="1" ht="24" customHeight="1" x14ac:dyDescent="0.25">
      <c r="A35" s="453"/>
      <c r="B35" s="306"/>
      <c r="C35" s="432" t="s">
        <v>106</v>
      </c>
      <c r="D35" s="432" t="s">
        <v>5</v>
      </c>
      <c r="E35" s="340" t="s">
        <v>6</v>
      </c>
      <c r="F35" s="411" t="s">
        <v>78</v>
      </c>
      <c r="G35" s="411" t="s">
        <v>10</v>
      </c>
      <c r="H35" s="348">
        <v>100</v>
      </c>
      <c r="I35" s="348">
        <v>100</v>
      </c>
      <c r="J35" s="347">
        <f t="shared" si="1"/>
        <v>100</v>
      </c>
      <c r="K35" s="436">
        <f>((((J37+J36)/2)+J35)/2)</f>
        <v>100</v>
      </c>
      <c r="L35" s="413"/>
      <c r="M35" s="444"/>
      <c r="N35" s="286"/>
      <c r="O35" s="3"/>
      <c r="P35" s="3"/>
    </row>
    <row r="36" spans="1:16" s="416" customFormat="1" x14ac:dyDescent="0.25">
      <c r="A36" s="453"/>
      <c r="B36" s="306"/>
      <c r="C36" s="432"/>
      <c r="D36" s="432"/>
      <c r="E36" s="340" t="s">
        <v>216</v>
      </c>
      <c r="F36" s="411" t="s">
        <v>12</v>
      </c>
      <c r="G36" s="411" t="s">
        <v>13</v>
      </c>
      <c r="H36" s="348">
        <v>35</v>
      </c>
      <c r="I36" s="348">
        <v>35</v>
      </c>
      <c r="J36" s="347">
        <f t="shared" si="1"/>
        <v>100</v>
      </c>
      <c r="K36" s="438"/>
      <c r="L36" s="413"/>
      <c r="M36" s="444"/>
      <c r="N36" s="286"/>
      <c r="O36" s="3"/>
      <c r="P36" s="3"/>
    </row>
    <row r="37" spans="1:16" s="416" customFormat="1" x14ac:dyDescent="0.25">
      <c r="A37" s="453"/>
      <c r="B37" s="306"/>
      <c r="C37" s="432"/>
      <c r="D37" s="432"/>
      <c r="E37" s="340" t="s">
        <v>7</v>
      </c>
      <c r="F37" s="411" t="s">
        <v>14</v>
      </c>
      <c r="G37" s="411" t="s">
        <v>15</v>
      </c>
      <c r="H37" s="348">
        <v>5880</v>
      </c>
      <c r="I37" s="348">
        <v>5880</v>
      </c>
      <c r="J37" s="347">
        <f t="shared" si="1"/>
        <v>100</v>
      </c>
      <c r="K37" s="437"/>
      <c r="L37" s="413"/>
      <c r="M37" s="444"/>
      <c r="N37" s="286"/>
      <c r="O37" s="3"/>
      <c r="P37" s="3"/>
    </row>
    <row r="38" spans="1:16" ht="41.25" customHeight="1" x14ac:dyDescent="0.25">
      <c r="A38" s="453"/>
      <c r="B38" s="302" t="s">
        <v>74</v>
      </c>
      <c r="C38" s="432" t="s">
        <v>36</v>
      </c>
      <c r="D38" s="432" t="s">
        <v>5</v>
      </c>
      <c r="E38" s="287" t="s">
        <v>6</v>
      </c>
      <c r="F38" s="298" t="s">
        <v>37</v>
      </c>
      <c r="G38" s="283" t="s">
        <v>10</v>
      </c>
      <c r="H38" s="293">
        <v>100</v>
      </c>
      <c r="I38" s="293">
        <v>100</v>
      </c>
      <c r="J38" s="291">
        <f t="shared" si="1"/>
        <v>100</v>
      </c>
      <c r="K38" s="433">
        <v>101.47</v>
      </c>
      <c r="L38" s="300"/>
      <c r="M38" s="444"/>
      <c r="N38" s="286"/>
    </row>
    <row r="39" spans="1:16" x14ac:dyDescent="0.25">
      <c r="A39" s="453"/>
      <c r="B39" s="304"/>
      <c r="C39" s="432"/>
      <c r="D39" s="432"/>
      <c r="E39" s="287" t="s">
        <v>7</v>
      </c>
      <c r="F39" s="298" t="s">
        <v>12</v>
      </c>
      <c r="G39" s="283" t="s">
        <v>13</v>
      </c>
      <c r="H39" s="293">
        <v>33</v>
      </c>
      <c r="I39" s="293">
        <v>35</v>
      </c>
      <c r="J39" s="291">
        <f t="shared" si="1"/>
        <v>106.06060606060606</v>
      </c>
      <c r="K39" s="435"/>
      <c r="L39" s="300"/>
      <c r="M39" s="444"/>
      <c r="N39" s="286"/>
    </row>
    <row r="40" spans="1:16" ht="40.5" customHeight="1" x14ac:dyDescent="0.25">
      <c r="A40" s="453"/>
      <c r="B40" s="306"/>
      <c r="C40" s="446" t="s">
        <v>136</v>
      </c>
      <c r="D40" s="446" t="s">
        <v>245</v>
      </c>
      <c r="E40" s="287" t="s">
        <v>6</v>
      </c>
      <c r="F40" s="298" t="s">
        <v>37</v>
      </c>
      <c r="G40" s="283" t="s">
        <v>10</v>
      </c>
      <c r="H40" s="293">
        <v>100</v>
      </c>
      <c r="I40" s="293">
        <v>100</v>
      </c>
      <c r="J40" s="291">
        <f t="shared" si="1"/>
        <v>100</v>
      </c>
      <c r="K40" s="433">
        <f t="shared" si="2"/>
        <v>100</v>
      </c>
      <c r="L40" s="300"/>
      <c r="M40" s="444"/>
      <c r="N40" s="286"/>
    </row>
    <row r="41" spans="1:16" x14ac:dyDescent="0.25">
      <c r="A41" s="453"/>
      <c r="B41" s="306"/>
      <c r="C41" s="439"/>
      <c r="D41" s="439"/>
      <c r="E41" s="287" t="s">
        <v>7</v>
      </c>
      <c r="F41" s="298" t="s">
        <v>12</v>
      </c>
      <c r="G41" s="283" t="s">
        <v>13</v>
      </c>
      <c r="H41" s="293">
        <v>1</v>
      </c>
      <c r="I41" s="293">
        <v>1</v>
      </c>
      <c r="J41" s="291">
        <v>100</v>
      </c>
      <c r="K41" s="435"/>
      <c r="L41" s="300"/>
      <c r="M41" s="444"/>
      <c r="N41" s="286"/>
    </row>
    <row r="42" spans="1:16" ht="24" customHeight="1" x14ac:dyDescent="0.25">
      <c r="A42" s="453"/>
      <c r="B42" s="306"/>
      <c r="C42" s="446" t="s">
        <v>77</v>
      </c>
      <c r="D42" s="432" t="s">
        <v>75</v>
      </c>
      <c r="E42" s="287" t="s">
        <v>6</v>
      </c>
      <c r="F42" s="298" t="s">
        <v>78</v>
      </c>
      <c r="G42" s="283" t="s">
        <v>10</v>
      </c>
      <c r="H42" s="292">
        <v>100</v>
      </c>
      <c r="I42" s="292">
        <v>100</v>
      </c>
      <c r="J42" s="291">
        <f t="shared" si="1"/>
        <v>100</v>
      </c>
      <c r="K42" s="436">
        <f>((((J44+J43)/2)+J42)/2)</f>
        <v>100</v>
      </c>
      <c r="L42" s="297"/>
      <c r="M42" s="444"/>
      <c r="N42" s="286"/>
    </row>
    <row r="43" spans="1:16" x14ac:dyDescent="0.25">
      <c r="A43" s="453"/>
      <c r="B43" s="306"/>
      <c r="C43" s="447"/>
      <c r="D43" s="432"/>
      <c r="E43" s="287" t="s">
        <v>7</v>
      </c>
      <c r="F43" s="298" t="s">
        <v>79</v>
      </c>
      <c r="G43" s="283" t="s">
        <v>81</v>
      </c>
      <c r="H43" s="292">
        <v>1</v>
      </c>
      <c r="I43" s="292">
        <v>1</v>
      </c>
      <c r="J43" s="291">
        <f t="shared" si="1"/>
        <v>100</v>
      </c>
      <c r="K43" s="438"/>
      <c r="L43" s="297"/>
      <c r="M43" s="444"/>
      <c r="N43" s="286"/>
    </row>
    <row r="44" spans="1:16" ht="22.5" x14ac:dyDescent="0.25">
      <c r="A44" s="453"/>
      <c r="B44" s="302" t="s">
        <v>76</v>
      </c>
      <c r="C44" s="439"/>
      <c r="D44" s="432"/>
      <c r="E44" s="287" t="s">
        <v>7</v>
      </c>
      <c r="F44" s="298" t="s">
        <v>80</v>
      </c>
      <c r="G44" s="283" t="s">
        <v>81</v>
      </c>
      <c r="H44" s="292">
        <v>2</v>
      </c>
      <c r="I44" s="292">
        <v>2</v>
      </c>
      <c r="J44" s="291">
        <f t="shared" si="1"/>
        <v>100</v>
      </c>
      <c r="K44" s="437"/>
      <c r="L44" s="297"/>
      <c r="M44" s="444"/>
      <c r="N44" s="286"/>
    </row>
    <row r="45" spans="1:16" ht="24" x14ac:dyDescent="0.25">
      <c r="A45" s="453"/>
      <c r="B45" s="306"/>
      <c r="C45" s="432" t="s">
        <v>39</v>
      </c>
      <c r="D45" s="432" t="s">
        <v>5</v>
      </c>
      <c r="E45" s="284" t="s">
        <v>6</v>
      </c>
      <c r="F45" s="298" t="s">
        <v>40</v>
      </c>
      <c r="G45" s="280" t="s">
        <v>10</v>
      </c>
      <c r="H45" s="290">
        <v>100</v>
      </c>
      <c r="I45" s="290">
        <v>100</v>
      </c>
      <c r="J45" s="291">
        <f t="shared" si="1"/>
        <v>100</v>
      </c>
      <c r="K45" s="436">
        <f>((((J47+J46)/2)+J45)/2)</f>
        <v>100</v>
      </c>
      <c r="L45" s="443"/>
      <c r="M45" s="444"/>
      <c r="N45" s="286"/>
    </row>
    <row r="46" spans="1:16" x14ac:dyDescent="0.25">
      <c r="A46" s="453"/>
      <c r="B46" s="304"/>
      <c r="C46" s="432"/>
      <c r="D46" s="432"/>
      <c r="E46" s="284" t="s">
        <v>7</v>
      </c>
      <c r="F46" s="288" t="s">
        <v>12</v>
      </c>
      <c r="G46" s="280" t="s">
        <v>13</v>
      </c>
      <c r="H46" s="290">
        <v>380</v>
      </c>
      <c r="I46" s="290">
        <v>380</v>
      </c>
      <c r="J46" s="291">
        <f t="shared" si="1"/>
        <v>100</v>
      </c>
      <c r="K46" s="438"/>
      <c r="L46" s="444"/>
      <c r="M46" s="444"/>
      <c r="N46" s="286"/>
    </row>
    <row r="47" spans="1:16" ht="24" x14ac:dyDescent="0.25">
      <c r="A47" s="453"/>
      <c r="B47" s="308" t="s">
        <v>103</v>
      </c>
      <c r="C47" s="432"/>
      <c r="D47" s="432"/>
      <c r="E47" s="284" t="s">
        <v>7</v>
      </c>
      <c r="F47" s="288" t="s">
        <v>41</v>
      </c>
      <c r="G47" s="280" t="s">
        <v>42</v>
      </c>
      <c r="H47" s="290">
        <v>2977</v>
      </c>
      <c r="I47" s="290">
        <v>2977</v>
      </c>
      <c r="J47" s="291">
        <f>I47/H47*100</f>
        <v>100</v>
      </c>
      <c r="K47" s="437"/>
      <c r="L47" s="445"/>
      <c r="M47" s="444"/>
      <c r="N47" s="286"/>
    </row>
    <row r="48" spans="1:16" ht="24" x14ac:dyDescent="0.25">
      <c r="A48" s="453"/>
      <c r="B48" s="306"/>
      <c r="C48" s="432" t="s">
        <v>183</v>
      </c>
      <c r="D48" s="432" t="s">
        <v>5</v>
      </c>
      <c r="E48" s="284" t="s">
        <v>6</v>
      </c>
      <c r="F48" s="288" t="s">
        <v>40</v>
      </c>
      <c r="G48" s="280" t="s">
        <v>10</v>
      </c>
      <c r="H48" s="290">
        <v>100</v>
      </c>
      <c r="I48" s="290">
        <v>100</v>
      </c>
      <c r="J48" s="291">
        <f t="shared" ref="J48:J49" si="3">I48/H48*100</f>
        <v>100</v>
      </c>
      <c r="K48" s="436">
        <f>((((J50+J49)/2)+J48)/2)</f>
        <v>100</v>
      </c>
      <c r="L48" s="443"/>
      <c r="M48" s="309"/>
      <c r="N48" s="286"/>
    </row>
    <row r="49" spans="1:14" x14ac:dyDescent="0.25">
      <c r="A49" s="453"/>
      <c r="B49" s="304"/>
      <c r="C49" s="432"/>
      <c r="D49" s="432"/>
      <c r="E49" s="284" t="s">
        <v>7</v>
      </c>
      <c r="F49" s="288" t="s">
        <v>12</v>
      </c>
      <c r="G49" s="280" t="s">
        <v>13</v>
      </c>
      <c r="H49" s="290">
        <v>60</v>
      </c>
      <c r="I49" s="290">
        <v>60</v>
      </c>
      <c r="J49" s="291">
        <f t="shared" si="3"/>
        <v>100</v>
      </c>
      <c r="K49" s="438"/>
      <c r="L49" s="444"/>
      <c r="M49" s="309"/>
      <c r="N49" s="286"/>
    </row>
    <row r="50" spans="1:14" ht="24" x14ac:dyDescent="0.25">
      <c r="A50" s="454"/>
      <c r="B50" s="308" t="s">
        <v>103</v>
      </c>
      <c r="C50" s="432"/>
      <c r="D50" s="432"/>
      <c r="E50" s="284" t="s">
        <v>7</v>
      </c>
      <c r="F50" s="288" t="s">
        <v>41</v>
      </c>
      <c r="G50" s="280" t="s">
        <v>42</v>
      </c>
      <c r="H50" s="290">
        <v>1920</v>
      </c>
      <c r="I50" s="290">
        <v>1920</v>
      </c>
      <c r="J50" s="291">
        <f>I50/H50*100</f>
        <v>100</v>
      </c>
      <c r="K50" s="437"/>
      <c r="L50" s="445"/>
      <c r="M50" s="309"/>
      <c r="N50" s="286"/>
    </row>
    <row r="51" spans="1:14" x14ac:dyDescent="0.25"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</row>
    <row r="52" spans="1:14" x14ac:dyDescent="0.25">
      <c r="C52" s="279"/>
      <c r="D52" s="279"/>
      <c r="E52" s="279"/>
      <c r="F52" s="279"/>
      <c r="G52" s="279"/>
      <c r="H52" s="279"/>
      <c r="I52" s="279"/>
      <c r="J52" s="279"/>
      <c r="K52" s="279"/>
      <c r="L52" s="279"/>
      <c r="M52" s="279"/>
      <c r="N52" s="279"/>
    </row>
  </sheetData>
  <autoFilter ref="A6:N45"/>
  <mergeCells count="66">
    <mergeCell ref="C21:C22"/>
    <mergeCell ref="D21:D22"/>
    <mergeCell ref="A7:A50"/>
    <mergeCell ref="M7:M47"/>
    <mergeCell ref="N9:N10"/>
    <mergeCell ref="C35:C37"/>
    <mergeCell ref="D35:D37"/>
    <mergeCell ref="K35:K37"/>
    <mergeCell ref="K40:K41"/>
    <mergeCell ref="D7:D9"/>
    <mergeCell ref="D10:D12"/>
    <mergeCell ref="C13:C15"/>
    <mergeCell ref="K13:K15"/>
    <mergeCell ref="C16:C18"/>
    <mergeCell ref="K16:K18"/>
    <mergeCell ref="D13:D15"/>
    <mergeCell ref="D31:D32"/>
    <mergeCell ref="K31:K32"/>
    <mergeCell ref="C33:C34"/>
    <mergeCell ref="D27:D28"/>
    <mergeCell ref="K27:K28"/>
    <mergeCell ref="C29:C30"/>
    <mergeCell ref="D29:D30"/>
    <mergeCell ref="K29:K30"/>
    <mergeCell ref="L48:L50"/>
    <mergeCell ref="C48:C50"/>
    <mergeCell ref="D48:D50"/>
    <mergeCell ref="K48:K50"/>
    <mergeCell ref="C45:C47"/>
    <mergeCell ref="K45:K47"/>
    <mergeCell ref="I2:N2"/>
    <mergeCell ref="C5:I5"/>
    <mergeCell ref="C19:C20"/>
    <mergeCell ref="D19:D20"/>
    <mergeCell ref="K19:K20"/>
    <mergeCell ref="K7:K9"/>
    <mergeCell ref="C10:C12"/>
    <mergeCell ref="K10:K12"/>
    <mergeCell ref="D16:D18"/>
    <mergeCell ref="C7:C9"/>
    <mergeCell ref="C25:C26"/>
    <mergeCell ref="L27:L28"/>
    <mergeCell ref="L25:L26"/>
    <mergeCell ref="I3:N3"/>
    <mergeCell ref="D33:D34"/>
    <mergeCell ref="K33:K34"/>
    <mergeCell ref="L29:L30"/>
    <mergeCell ref="D25:D26"/>
    <mergeCell ref="K25:K26"/>
    <mergeCell ref="C27:C28"/>
    <mergeCell ref="K21:K22"/>
    <mergeCell ref="L21:L22"/>
    <mergeCell ref="C23:C24"/>
    <mergeCell ref="D23:D24"/>
    <mergeCell ref="K23:K24"/>
    <mergeCell ref="C31:C32"/>
    <mergeCell ref="C38:C39"/>
    <mergeCell ref="D38:D39"/>
    <mergeCell ref="K38:K39"/>
    <mergeCell ref="L45:L47"/>
    <mergeCell ref="C40:C41"/>
    <mergeCell ref="D40:D41"/>
    <mergeCell ref="D42:D44"/>
    <mergeCell ref="D45:D47"/>
    <mergeCell ref="C42:C44"/>
    <mergeCell ref="K42:K44"/>
  </mergeCells>
  <pageMargins left="0.11811023622047245" right="0.11811023622047245" top="0.15748031496062992" bottom="0.15748031496062992" header="0" footer="0"/>
  <pageSetup paperSize="9" scale="3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22"/>
  <sheetViews>
    <sheetView view="pageBreakPreview" topLeftCell="B8" zoomScale="90" zoomScaleNormal="70" zoomScaleSheetLayoutView="90" workbookViewId="0">
      <selection activeCell="G25" sqref="G25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8.140625" style="1" customWidth="1"/>
    <col min="9" max="16384" width="15.85546875" style="1"/>
  </cols>
  <sheetData>
    <row r="1" spans="1:13" s="49" customFormat="1" x14ac:dyDescent="0.25">
      <c r="H1" s="49" t="s">
        <v>209</v>
      </c>
    </row>
    <row r="2" spans="1:13" s="49" customFormat="1" x14ac:dyDescent="0.25">
      <c r="H2" s="450" t="s">
        <v>58</v>
      </c>
      <c r="I2" s="450"/>
      <c r="J2" s="450"/>
      <c r="K2" s="450"/>
      <c r="L2" s="450"/>
      <c r="M2" s="450"/>
    </row>
    <row r="3" spans="1:13" s="49" customFormat="1" x14ac:dyDescent="0.25">
      <c r="H3" s="450" t="s">
        <v>238</v>
      </c>
      <c r="I3" s="450"/>
      <c r="J3" s="450"/>
      <c r="K3" s="450"/>
      <c r="L3" s="450"/>
      <c r="M3" s="450"/>
    </row>
    <row r="4" spans="1:13" s="49" customFormat="1" ht="18.75" customHeight="1" x14ac:dyDescent="0.25">
      <c r="J4" s="49" t="s">
        <v>159</v>
      </c>
    </row>
    <row r="5" spans="1:13" s="49" customFormat="1" ht="18.75" x14ac:dyDescent="0.3">
      <c r="A5" s="143"/>
      <c r="B5" s="567" t="s">
        <v>8</v>
      </c>
      <c r="C5" s="567"/>
      <c r="D5" s="567"/>
      <c r="E5" s="567"/>
      <c r="F5" s="567"/>
      <c r="G5" s="567"/>
      <c r="H5" s="567"/>
      <c r="I5" s="143"/>
      <c r="J5" s="143"/>
      <c r="K5" s="143"/>
      <c r="L5" s="143"/>
      <c r="M5" s="143"/>
    </row>
    <row r="6" spans="1:13" s="49" customFormat="1" ht="96" x14ac:dyDescent="0.25">
      <c r="A6" s="144" t="s">
        <v>147</v>
      </c>
      <c r="B6" s="130" t="s">
        <v>128</v>
      </c>
      <c r="C6" s="131" t="s">
        <v>0</v>
      </c>
      <c r="D6" s="130" t="s">
        <v>129</v>
      </c>
      <c r="E6" s="131" t="s">
        <v>1</v>
      </c>
      <c r="F6" s="131" t="s">
        <v>2</v>
      </c>
      <c r="G6" s="131" t="s">
        <v>3</v>
      </c>
      <c r="H6" s="131" t="s">
        <v>4</v>
      </c>
      <c r="I6" s="140" t="s">
        <v>24</v>
      </c>
      <c r="J6" s="140" t="s">
        <v>25</v>
      </c>
      <c r="K6" s="140" t="s">
        <v>130</v>
      </c>
      <c r="L6" s="140" t="s">
        <v>131</v>
      </c>
      <c r="M6" s="131" t="s">
        <v>26</v>
      </c>
    </row>
    <row r="7" spans="1:13" s="49" customFormat="1" ht="72" x14ac:dyDescent="0.25">
      <c r="A7" s="571" t="s">
        <v>30</v>
      </c>
      <c r="B7" s="566" t="s">
        <v>16</v>
      </c>
      <c r="C7" s="566" t="s">
        <v>5</v>
      </c>
      <c r="D7" s="132" t="s">
        <v>6</v>
      </c>
      <c r="E7" s="140" t="s">
        <v>9</v>
      </c>
      <c r="F7" s="133" t="s">
        <v>10</v>
      </c>
      <c r="G7" s="145">
        <v>100</v>
      </c>
      <c r="H7" s="145">
        <v>100</v>
      </c>
      <c r="I7" s="146">
        <f>H7/G7*100</f>
        <v>100</v>
      </c>
      <c r="J7" s="563">
        <f>((((I9+I8)/2)+I7)/2)</f>
        <v>97.222222222222229</v>
      </c>
      <c r="K7" s="134"/>
      <c r="L7" s="563" t="s">
        <v>150</v>
      </c>
      <c r="M7" s="141">
        <f>(J7+J10+J16+J13+J19)/5</f>
        <v>98.888888888888886</v>
      </c>
    </row>
    <row r="8" spans="1:13" s="49" customFormat="1" x14ac:dyDescent="0.25">
      <c r="A8" s="572"/>
      <c r="B8" s="566"/>
      <c r="C8" s="566"/>
      <c r="D8" s="132" t="s">
        <v>7</v>
      </c>
      <c r="E8" s="140" t="s">
        <v>12</v>
      </c>
      <c r="F8" s="133" t="s">
        <v>13</v>
      </c>
      <c r="G8" s="145">
        <v>18</v>
      </c>
      <c r="H8" s="145">
        <v>17</v>
      </c>
      <c r="I8" s="146">
        <f t="shared" ref="I8:I21" si="0">H8/G8*100</f>
        <v>94.444444444444443</v>
      </c>
      <c r="J8" s="564"/>
      <c r="K8" s="126" t="s">
        <v>239</v>
      </c>
      <c r="L8" s="564"/>
      <c r="M8" s="147"/>
    </row>
    <row r="9" spans="1:13" x14ac:dyDescent="0.25">
      <c r="A9" s="572"/>
      <c r="B9" s="566"/>
      <c r="C9" s="566"/>
      <c r="D9" s="132" t="s">
        <v>7</v>
      </c>
      <c r="E9" s="140" t="s">
        <v>14</v>
      </c>
      <c r="F9" s="133" t="s">
        <v>15</v>
      </c>
      <c r="G9" s="145">
        <v>738</v>
      </c>
      <c r="H9" s="145">
        <v>697</v>
      </c>
      <c r="I9" s="146">
        <f t="shared" si="0"/>
        <v>94.444444444444443</v>
      </c>
      <c r="J9" s="565"/>
      <c r="K9" s="134"/>
      <c r="L9" s="564"/>
      <c r="M9" s="147"/>
    </row>
    <row r="10" spans="1:13" ht="72" x14ac:dyDescent="0.25">
      <c r="A10" s="572"/>
      <c r="B10" s="568" t="s">
        <v>11</v>
      </c>
      <c r="C10" s="568" t="s">
        <v>5</v>
      </c>
      <c r="D10" s="132" t="s">
        <v>6</v>
      </c>
      <c r="E10" s="140" t="s">
        <v>9</v>
      </c>
      <c r="F10" s="133" t="s">
        <v>10</v>
      </c>
      <c r="G10" s="145">
        <v>100</v>
      </c>
      <c r="H10" s="145">
        <v>100</v>
      </c>
      <c r="I10" s="146">
        <f t="shared" si="0"/>
        <v>100</v>
      </c>
      <c r="J10" s="563">
        <f>((((I12+I11)/2)+I10)/2)</f>
        <v>100</v>
      </c>
      <c r="K10" s="134"/>
      <c r="L10" s="564"/>
      <c r="M10" s="142" t="s">
        <v>160</v>
      </c>
    </row>
    <row r="11" spans="1:13" x14ac:dyDescent="0.25">
      <c r="A11" s="572"/>
      <c r="B11" s="569"/>
      <c r="C11" s="569"/>
      <c r="D11" s="132" t="s">
        <v>7</v>
      </c>
      <c r="E11" s="140" t="s">
        <v>12</v>
      </c>
      <c r="F11" s="133" t="s">
        <v>13</v>
      </c>
      <c r="G11" s="148">
        <v>35</v>
      </c>
      <c r="H11" s="145">
        <v>35</v>
      </c>
      <c r="I11" s="146">
        <f t="shared" si="0"/>
        <v>100</v>
      </c>
      <c r="J11" s="564"/>
      <c r="K11" s="126"/>
      <c r="L11" s="564"/>
      <c r="M11" s="147"/>
    </row>
    <row r="12" spans="1:13" x14ac:dyDescent="0.25">
      <c r="A12" s="572"/>
      <c r="B12" s="570"/>
      <c r="C12" s="570"/>
      <c r="D12" s="132" t="s">
        <v>7</v>
      </c>
      <c r="E12" s="140" t="s">
        <v>14</v>
      </c>
      <c r="F12" s="133" t="s">
        <v>15</v>
      </c>
      <c r="G12" s="149">
        <v>4013</v>
      </c>
      <c r="H12" s="145">
        <v>4013</v>
      </c>
      <c r="I12" s="146">
        <f t="shared" si="0"/>
        <v>100</v>
      </c>
      <c r="J12" s="565"/>
      <c r="K12" s="134"/>
      <c r="L12" s="564"/>
      <c r="M12" s="147"/>
    </row>
    <row r="13" spans="1:13" s="139" customFormat="1" ht="24" x14ac:dyDescent="0.25">
      <c r="A13" s="572"/>
      <c r="B13" s="566" t="s">
        <v>22</v>
      </c>
      <c r="C13" s="566" t="s">
        <v>5</v>
      </c>
      <c r="D13" s="132" t="s">
        <v>6</v>
      </c>
      <c r="E13" s="140" t="s">
        <v>18</v>
      </c>
      <c r="F13" s="133" t="s">
        <v>10</v>
      </c>
      <c r="G13" s="145">
        <v>100</v>
      </c>
      <c r="H13" s="145">
        <v>100</v>
      </c>
      <c r="I13" s="146">
        <f>H13/G13*100</f>
        <v>100</v>
      </c>
      <c r="J13" s="563">
        <f>((((I15+I14)/2)+I13)/2)</f>
        <v>97.222222222222229</v>
      </c>
      <c r="K13" s="134"/>
      <c r="L13" s="564"/>
      <c r="M13" s="147"/>
    </row>
    <row r="14" spans="1:13" s="139" customFormat="1" x14ac:dyDescent="0.25">
      <c r="A14" s="572"/>
      <c r="B14" s="566"/>
      <c r="C14" s="566"/>
      <c r="D14" s="132" t="s">
        <v>7</v>
      </c>
      <c r="E14" s="140" t="s">
        <v>19</v>
      </c>
      <c r="F14" s="133" t="s">
        <v>13</v>
      </c>
      <c r="G14" s="145">
        <v>18</v>
      </c>
      <c r="H14" s="145">
        <v>17</v>
      </c>
      <c r="I14" s="146">
        <f>H14/G14*100</f>
        <v>94.444444444444443</v>
      </c>
      <c r="J14" s="564"/>
      <c r="K14" s="126" t="s">
        <v>239</v>
      </c>
      <c r="L14" s="564"/>
      <c r="M14" s="147"/>
    </row>
    <row r="15" spans="1:13" s="139" customFormat="1" x14ac:dyDescent="0.25">
      <c r="A15" s="572"/>
      <c r="B15" s="566"/>
      <c r="C15" s="566"/>
      <c r="D15" s="132" t="s">
        <v>7</v>
      </c>
      <c r="E15" s="140" t="s">
        <v>20</v>
      </c>
      <c r="F15" s="133" t="s">
        <v>21</v>
      </c>
      <c r="G15" s="145">
        <v>738</v>
      </c>
      <c r="H15" s="150">
        <v>697</v>
      </c>
      <c r="I15" s="146">
        <f>H15/G15*100</f>
        <v>94.444444444444443</v>
      </c>
      <c r="J15" s="565"/>
      <c r="K15" s="134"/>
      <c r="L15" s="564"/>
      <c r="M15" s="147"/>
    </row>
    <row r="16" spans="1:13" ht="24" x14ac:dyDescent="0.25">
      <c r="A16" s="572"/>
      <c r="B16" s="566" t="s">
        <v>17</v>
      </c>
      <c r="C16" s="566" t="s">
        <v>5</v>
      </c>
      <c r="D16" s="132" t="s">
        <v>6</v>
      </c>
      <c r="E16" s="140" t="s">
        <v>18</v>
      </c>
      <c r="F16" s="133" t="s">
        <v>10</v>
      </c>
      <c r="G16" s="148">
        <v>100</v>
      </c>
      <c r="H16" s="145">
        <v>100</v>
      </c>
      <c r="I16" s="146">
        <f t="shared" si="0"/>
        <v>100</v>
      </c>
      <c r="J16" s="563">
        <f>((((I18+I17)/2)+I16)/2)</f>
        <v>100</v>
      </c>
      <c r="K16" s="134"/>
      <c r="L16" s="564"/>
      <c r="M16" s="147"/>
    </row>
    <row r="17" spans="1:13" x14ac:dyDescent="0.25">
      <c r="A17" s="572"/>
      <c r="B17" s="566"/>
      <c r="C17" s="566"/>
      <c r="D17" s="132" t="s">
        <v>7</v>
      </c>
      <c r="E17" s="140" t="s">
        <v>19</v>
      </c>
      <c r="F17" s="133" t="s">
        <v>13</v>
      </c>
      <c r="G17" s="148">
        <v>33</v>
      </c>
      <c r="H17" s="145">
        <v>33</v>
      </c>
      <c r="I17" s="146">
        <f t="shared" si="0"/>
        <v>100</v>
      </c>
      <c r="J17" s="564"/>
      <c r="K17" s="134"/>
      <c r="L17" s="564"/>
      <c r="M17" s="147"/>
    </row>
    <row r="18" spans="1:13" x14ac:dyDescent="0.25">
      <c r="A18" s="572"/>
      <c r="B18" s="566"/>
      <c r="C18" s="566"/>
      <c r="D18" s="132" t="s">
        <v>7</v>
      </c>
      <c r="E18" s="140" t="s">
        <v>20</v>
      </c>
      <c r="F18" s="133" t="s">
        <v>21</v>
      </c>
      <c r="G18" s="149">
        <v>3783</v>
      </c>
      <c r="H18" s="145">
        <v>3783</v>
      </c>
      <c r="I18" s="146">
        <f t="shared" si="0"/>
        <v>100</v>
      </c>
      <c r="J18" s="565"/>
      <c r="K18" s="134" t="s">
        <v>159</v>
      </c>
      <c r="L18" s="564"/>
      <c r="M18" s="147"/>
    </row>
    <row r="19" spans="1:13" ht="24" x14ac:dyDescent="0.25">
      <c r="A19" s="572"/>
      <c r="B19" s="568" t="s">
        <v>126</v>
      </c>
      <c r="C19" s="568" t="s">
        <v>5</v>
      </c>
      <c r="D19" s="132" t="s">
        <v>6</v>
      </c>
      <c r="E19" s="140" t="s">
        <v>18</v>
      </c>
      <c r="F19" s="133" t="s">
        <v>10</v>
      </c>
      <c r="G19" s="151">
        <v>100</v>
      </c>
      <c r="H19" s="151">
        <v>100</v>
      </c>
      <c r="I19" s="146">
        <f t="shared" si="0"/>
        <v>100</v>
      </c>
      <c r="J19" s="563">
        <f>((((I21+I20)/2)+I19)/2)</f>
        <v>100</v>
      </c>
      <c r="K19" s="134"/>
      <c r="L19" s="564"/>
      <c r="M19" s="147"/>
    </row>
    <row r="20" spans="1:13" x14ac:dyDescent="0.25">
      <c r="A20" s="572"/>
      <c r="B20" s="569"/>
      <c r="C20" s="569"/>
      <c r="D20" s="132" t="s">
        <v>7</v>
      </c>
      <c r="E20" s="140" t="s">
        <v>19</v>
      </c>
      <c r="F20" s="133" t="s">
        <v>13</v>
      </c>
      <c r="G20" s="151">
        <v>2</v>
      </c>
      <c r="H20" s="151">
        <v>2</v>
      </c>
      <c r="I20" s="146">
        <f t="shared" si="0"/>
        <v>100</v>
      </c>
      <c r="J20" s="564"/>
      <c r="K20" s="134"/>
      <c r="L20" s="564"/>
      <c r="M20" s="147"/>
    </row>
    <row r="21" spans="1:13" x14ac:dyDescent="0.25">
      <c r="A21" s="573"/>
      <c r="B21" s="570"/>
      <c r="C21" s="570"/>
      <c r="D21" s="132" t="s">
        <v>7</v>
      </c>
      <c r="E21" s="140" t="s">
        <v>20</v>
      </c>
      <c r="F21" s="133" t="s">
        <v>21</v>
      </c>
      <c r="G21" s="151">
        <v>230</v>
      </c>
      <c r="H21" s="151">
        <v>230</v>
      </c>
      <c r="I21" s="146">
        <f t="shared" si="0"/>
        <v>100</v>
      </c>
      <c r="J21" s="565"/>
      <c r="K21" s="134"/>
      <c r="L21" s="565"/>
      <c r="M21" s="152"/>
    </row>
    <row r="22" spans="1:13" x14ac:dyDescent="0.25">
      <c r="A22" s="143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</row>
  </sheetData>
  <autoFilter ref="A6:M21"/>
  <mergeCells count="20">
    <mergeCell ref="A7:A21"/>
    <mergeCell ref="B13:B15"/>
    <mergeCell ref="C13:C15"/>
    <mergeCell ref="B19:B21"/>
    <mergeCell ref="C19:C21"/>
    <mergeCell ref="B16:B18"/>
    <mergeCell ref="C16:C18"/>
    <mergeCell ref="H2:M2"/>
    <mergeCell ref="H3:M3"/>
    <mergeCell ref="L7:L21"/>
    <mergeCell ref="B7:B9"/>
    <mergeCell ref="C7:C9"/>
    <mergeCell ref="J7:J9"/>
    <mergeCell ref="J16:J18"/>
    <mergeCell ref="B5:H5"/>
    <mergeCell ref="B10:B12"/>
    <mergeCell ref="C10:C12"/>
    <mergeCell ref="J10:J12"/>
    <mergeCell ref="J19:J21"/>
    <mergeCell ref="J13:J15"/>
  </mergeCells>
  <pageMargins left="0.7" right="0.7" top="0.75" bottom="0.75" header="0.3" footer="0.3"/>
  <pageSetup paperSize="9" scale="5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1"/>
  <sheetViews>
    <sheetView view="pageBreakPreview" topLeftCell="D15" zoomScaleNormal="70" zoomScaleSheetLayoutView="100" workbookViewId="0">
      <selection activeCell="B19" sqref="B19:B21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.42578125" style="1" customWidth="1"/>
    <col min="9" max="13" width="15.85546875" style="1"/>
    <col min="14" max="15" width="15.85546875" style="3"/>
    <col min="16" max="16384" width="15.85546875" style="1"/>
  </cols>
  <sheetData>
    <row r="1" spans="1:15" s="46" customFormat="1" x14ac:dyDescent="0.25">
      <c r="H1" s="46" t="s">
        <v>210</v>
      </c>
      <c r="N1" s="3"/>
      <c r="O1" s="3"/>
    </row>
    <row r="2" spans="1:15" s="46" customFormat="1" x14ac:dyDescent="0.25">
      <c r="H2" s="450" t="s">
        <v>58</v>
      </c>
      <c r="I2" s="450"/>
      <c r="J2" s="450"/>
      <c r="K2" s="450"/>
      <c r="L2" s="450"/>
      <c r="M2" s="450"/>
      <c r="N2" s="3"/>
      <c r="O2" s="3"/>
    </row>
    <row r="3" spans="1:15" s="46" customFormat="1" ht="18.75" customHeight="1" x14ac:dyDescent="0.25">
      <c r="H3" s="450" t="s">
        <v>238</v>
      </c>
      <c r="I3" s="450"/>
      <c r="J3" s="450"/>
      <c r="K3" s="450"/>
      <c r="L3" s="450"/>
      <c r="M3" s="450"/>
      <c r="N3" s="3"/>
      <c r="O3" s="3"/>
    </row>
    <row r="4" spans="1:15" s="46" customFormat="1" ht="18.75" customHeight="1" x14ac:dyDescent="0.25">
      <c r="N4" s="3"/>
      <c r="O4" s="3"/>
    </row>
    <row r="5" spans="1:15" ht="18.75" x14ac:dyDescent="0.3">
      <c r="A5" s="139"/>
      <c r="B5" s="442" t="s">
        <v>8</v>
      </c>
      <c r="C5" s="442"/>
      <c r="D5" s="442"/>
      <c r="E5" s="442"/>
      <c r="F5" s="442"/>
      <c r="G5" s="442"/>
      <c r="H5" s="442"/>
      <c r="I5" s="139" t="s">
        <v>159</v>
      </c>
      <c r="J5" s="139"/>
      <c r="K5" s="139"/>
      <c r="L5" s="139"/>
      <c r="M5" s="139"/>
    </row>
    <row r="6" spans="1:15" ht="96" x14ac:dyDescent="0.25">
      <c r="A6" s="10" t="s">
        <v>147</v>
      </c>
      <c r="B6" s="12" t="s">
        <v>128</v>
      </c>
      <c r="C6" s="13" t="s">
        <v>0</v>
      </c>
      <c r="D6" s="12" t="s">
        <v>129</v>
      </c>
      <c r="E6" s="13" t="s">
        <v>1</v>
      </c>
      <c r="F6" s="13" t="s">
        <v>2</v>
      </c>
      <c r="G6" s="13" t="s">
        <v>3</v>
      </c>
      <c r="H6" s="13" t="s">
        <v>4</v>
      </c>
      <c r="I6" s="138" t="s">
        <v>24</v>
      </c>
      <c r="J6" s="138" t="s">
        <v>25</v>
      </c>
      <c r="K6" s="138" t="s">
        <v>130</v>
      </c>
      <c r="L6" s="138" t="s">
        <v>148</v>
      </c>
      <c r="M6" s="13" t="s">
        <v>26</v>
      </c>
    </row>
    <row r="7" spans="1:15" ht="72" x14ac:dyDescent="0.25">
      <c r="A7" s="452" t="s">
        <v>28</v>
      </c>
      <c r="B7" s="432" t="s">
        <v>16</v>
      </c>
      <c r="C7" s="432" t="s">
        <v>5</v>
      </c>
      <c r="D7" s="25" t="s">
        <v>6</v>
      </c>
      <c r="E7" s="138" t="s">
        <v>9</v>
      </c>
      <c r="F7" s="25" t="s">
        <v>10</v>
      </c>
      <c r="G7" s="82">
        <v>100</v>
      </c>
      <c r="H7" s="82">
        <v>100</v>
      </c>
      <c r="I7" s="83">
        <f>H7/G7*100</f>
        <v>100</v>
      </c>
      <c r="J7" s="436">
        <f>((((I9+I8)/2)+I7)/2)</f>
        <v>125.32972253895856</v>
      </c>
      <c r="K7" s="436" t="s">
        <v>215</v>
      </c>
      <c r="L7" s="459" t="s">
        <v>150</v>
      </c>
      <c r="M7" s="574">
        <f>(J7+J10+J13+J16+J19+J22+J25+J28)/8</f>
        <v>106.17335258630722</v>
      </c>
    </row>
    <row r="8" spans="1:15" x14ac:dyDescent="0.25">
      <c r="A8" s="453"/>
      <c r="B8" s="432"/>
      <c r="C8" s="432"/>
      <c r="D8" s="25" t="s">
        <v>7</v>
      </c>
      <c r="E8" s="138" t="s">
        <v>12</v>
      </c>
      <c r="F8" s="25" t="s">
        <v>13</v>
      </c>
      <c r="G8" s="82">
        <v>15</v>
      </c>
      <c r="H8" s="82">
        <v>28</v>
      </c>
      <c r="I8" s="83">
        <f>H8/G8*100</f>
        <v>186.66666666666666</v>
      </c>
      <c r="J8" s="438"/>
      <c r="K8" s="438"/>
      <c r="L8" s="460"/>
      <c r="M8" s="575"/>
    </row>
    <row r="9" spans="1:15" x14ac:dyDescent="0.25">
      <c r="A9" s="453"/>
      <c r="B9" s="432"/>
      <c r="C9" s="432"/>
      <c r="D9" s="25" t="s">
        <v>7</v>
      </c>
      <c r="E9" s="138" t="s">
        <v>14</v>
      </c>
      <c r="F9" s="25" t="s">
        <v>15</v>
      </c>
      <c r="G9" s="82">
        <v>1754</v>
      </c>
      <c r="H9" s="82">
        <v>2011</v>
      </c>
      <c r="I9" s="83">
        <f>H9/G9*100</f>
        <v>114.65222348916761</v>
      </c>
      <c r="J9" s="437"/>
      <c r="K9" s="437"/>
      <c r="L9" s="460"/>
      <c r="M9" s="575"/>
    </row>
    <row r="10" spans="1:15" ht="69.75" customHeight="1" x14ac:dyDescent="0.25">
      <c r="A10" s="453"/>
      <c r="B10" s="432" t="s">
        <v>11</v>
      </c>
      <c r="C10" s="432" t="s">
        <v>5</v>
      </c>
      <c r="D10" s="25" t="s">
        <v>6</v>
      </c>
      <c r="E10" s="138" t="s">
        <v>9</v>
      </c>
      <c r="F10" s="25" t="s">
        <v>10</v>
      </c>
      <c r="G10" s="82">
        <v>100</v>
      </c>
      <c r="H10" s="82">
        <v>100</v>
      </c>
      <c r="I10" s="83">
        <f>H10/G10*100</f>
        <v>100</v>
      </c>
      <c r="J10" s="436">
        <f>((((I12+I11)/2)+I10)/2)</f>
        <v>98.42185761957731</v>
      </c>
      <c r="K10" s="436" t="s">
        <v>240</v>
      </c>
      <c r="L10" s="460"/>
      <c r="M10" s="576"/>
    </row>
    <row r="11" spans="1:15" x14ac:dyDescent="0.25">
      <c r="A11" s="453"/>
      <c r="B11" s="432"/>
      <c r="C11" s="432"/>
      <c r="D11" s="25" t="s">
        <v>7</v>
      </c>
      <c r="E11" s="138" t="s">
        <v>12</v>
      </c>
      <c r="F11" s="25" t="s">
        <v>13</v>
      </c>
      <c r="G11" s="82">
        <v>93</v>
      </c>
      <c r="H11" s="82">
        <v>90</v>
      </c>
      <c r="I11" s="83">
        <f t="shared" ref="I11:I27" si="0">H11/G11*100</f>
        <v>96.774193548387103</v>
      </c>
      <c r="J11" s="438"/>
      <c r="K11" s="438"/>
      <c r="L11" s="460"/>
      <c r="M11" s="464" t="s">
        <v>160</v>
      </c>
    </row>
    <row r="12" spans="1:15" ht="24" customHeight="1" x14ac:dyDescent="0.25">
      <c r="A12" s="453"/>
      <c r="B12" s="432"/>
      <c r="C12" s="432"/>
      <c r="D12" s="25" t="s">
        <v>7</v>
      </c>
      <c r="E12" s="138" t="s">
        <v>14</v>
      </c>
      <c r="F12" s="25" t="s">
        <v>15</v>
      </c>
      <c r="G12" s="82">
        <v>10788</v>
      </c>
      <c r="H12" s="82">
        <v>10455</v>
      </c>
      <c r="I12" s="83">
        <f t="shared" si="0"/>
        <v>96.913236929922135</v>
      </c>
      <c r="J12" s="437"/>
      <c r="K12" s="437"/>
      <c r="L12" s="460"/>
      <c r="M12" s="465"/>
    </row>
    <row r="13" spans="1:15" ht="30.75" customHeight="1" x14ac:dyDescent="0.25">
      <c r="A13" s="453"/>
      <c r="B13" s="432" t="s">
        <v>22</v>
      </c>
      <c r="C13" s="432" t="s">
        <v>5</v>
      </c>
      <c r="D13" s="25" t="s">
        <v>6</v>
      </c>
      <c r="E13" s="138" t="s">
        <v>18</v>
      </c>
      <c r="F13" s="25" t="s">
        <v>10</v>
      </c>
      <c r="G13" s="82">
        <v>100</v>
      </c>
      <c r="H13" s="82">
        <v>100</v>
      </c>
      <c r="I13" s="83">
        <f>H13/G13*100</f>
        <v>100</v>
      </c>
      <c r="J13" s="436">
        <f t="shared" ref="J13" si="1">((((I15+I14)/2)+I13)/2)</f>
        <v>127.25008973438622</v>
      </c>
      <c r="K13" s="436" t="s">
        <v>215</v>
      </c>
      <c r="L13" s="460"/>
      <c r="M13" s="465"/>
    </row>
    <row r="14" spans="1:15" x14ac:dyDescent="0.25">
      <c r="A14" s="453"/>
      <c r="B14" s="432"/>
      <c r="C14" s="432"/>
      <c r="D14" s="25" t="s">
        <v>7</v>
      </c>
      <c r="E14" s="138" t="s">
        <v>19</v>
      </c>
      <c r="F14" s="25" t="s">
        <v>13</v>
      </c>
      <c r="G14" s="82">
        <v>14</v>
      </c>
      <c r="H14" s="82">
        <v>27</v>
      </c>
      <c r="I14" s="83">
        <f>H14/G14*100</f>
        <v>192.85714285714286</v>
      </c>
      <c r="J14" s="438"/>
      <c r="K14" s="438"/>
      <c r="L14" s="460"/>
      <c r="M14" s="45"/>
    </row>
    <row r="15" spans="1:15" ht="24" customHeight="1" x14ac:dyDescent="0.25">
      <c r="A15" s="453"/>
      <c r="B15" s="432"/>
      <c r="C15" s="432"/>
      <c r="D15" s="4" t="s">
        <v>7</v>
      </c>
      <c r="E15" s="138" t="s">
        <v>20</v>
      </c>
      <c r="F15" s="25" t="s">
        <v>21</v>
      </c>
      <c r="G15" s="82">
        <v>1592</v>
      </c>
      <c r="H15" s="82">
        <v>1849</v>
      </c>
      <c r="I15" s="83">
        <f>H15/G15*100</f>
        <v>116.14321608040201</v>
      </c>
      <c r="J15" s="437"/>
      <c r="K15" s="437"/>
      <c r="L15" s="460"/>
      <c r="M15" s="45"/>
    </row>
    <row r="16" spans="1:15" ht="30.75" customHeight="1" x14ac:dyDescent="0.25">
      <c r="A16" s="453"/>
      <c r="B16" s="432" t="s">
        <v>17</v>
      </c>
      <c r="C16" s="432" t="s">
        <v>5</v>
      </c>
      <c r="D16" s="25" t="s">
        <v>6</v>
      </c>
      <c r="E16" s="138" t="s">
        <v>18</v>
      </c>
      <c r="F16" s="25" t="s">
        <v>10</v>
      </c>
      <c r="G16" s="82">
        <v>100</v>
      </c>
      <c r="H16" s="82">
        <v>100</v>
      </c>
      <c r="I16" s="83">
        <f t="shared" si="0"/>
        <v>100</v>
      </c>
      <c r="J16" s="436">
        <f t="shared" ref="J16" si="2">((((I18+I17)/2)+I16)/2)</f>
        <v>98.38515079753563</v>
      </c>
      <c r="K16" s="436" t="s">
        <v>240</v>
      </c>
      <c r="L16" s="460"/>
      <c r="M16" s="45"/>
    </row>
    <row r="17" spans="1:13" x14ac:dyDescent="0.25">
      <c r="A17" s="453"/>
      <c r="B17" s="432"/>
      <c r="C17" s="432"/>
      <c r="D17" s="25" t="s">
        <v>7</v>
      </c>
      <c r="E17" s="138" t="s">
        <v>19</v>
      </c>
      <c r="F17" s="25" t="s">
        <v>13</v>
      </c>
      <c r="G17" s="82">
        <v>91</v>
      </c>
      <c r="H17" s="82">
        <v>88</v>
      </c>
      <c r="I17" s="83">
        <f t="shared" si="0"/>
        <v>96.703296703296701</v>
      </c>
      <c r="J17" s="438"/>
      <c r="K17" s="438"/>
      <c r="L17" s="460"/>
      <c r="M17" s="577"/>
    </row>
    <row r="18" spans="1:13" ht="24" customHeight="1" x14ac:dyDescent="0.25">
      <c r="A18" s="453"/>
      <c r="B18" s="432"/>
      <c r="C18" s="432"/>
      <c r="D18" s="25" t="s">
        <v>7</v>
      </c>
      <c r="E18" s="138" t="s">
        <v>20</v>
      </c>
      <c r="F18" s="25" t="s">
        <v>21</v>
      </c>
      <c r="G18" s="82">
        <v>10529</v>
      </c>
      <c r="H18" s="82">
        <v>10196</v>
      </c>
      <c r="I18" s="83">
        <f t="shared" si="0"/>
        <v>96.837306486845847</v>
      </c>
      <c r="J18" s="437"/>
      <c r="K18" s="437"/>
      <c r="L18" s="460"/>
      <c r="M18" s="577"/>
    </row>
    <row r="19" spans="1:13" ht="29.25" customHeight="1" x14ac:dyDescent="0.25">
      <c r="A19" s="453"/>
      <c r="B19" s="446" t="s">
        <v>169</v>
      </c>
      <c r="C19" s="446" t="s">
        <v>5</v>
      </c>
      <c r="D19" s="25" t="s">
        <v>6</v>
      </c>
      <c r="E19" s="70" t="s">
        <v>18</v>
      </c>
      <c r="F19" s="25" t="s">
        <v>10</v>
      </c>
      <c r="G19" s="87">
        <v>100</v>
      </c>
      <c r="H19" s="87">
        <v>100</v>
      </c>
      <c r="I19" s="83">
        <f t="shared" si="0"/>
        <v>100</v>
      </c>
      <c r="J19" s="436">
        <f t="shared" ref="J19" si="3">((((I21+I20)/2)+I19)/2)</f>
        <v>100</v>
      </c>
      <c r="K19" s="456"/>
      <c r="L19" s="460"/>
      <c r="M19" s="577"/>
    </row>
    <row r="20" spans="1:13" x14ac:dyDescent="0.25">
      <c r="A20" s="453"/>
      <c r="B20" s="447"/>
      <c r="C20" s="447"/>
      <c r="D20" s="25" t="s">
        <v>7</v>
      </c>
      <c r="E20" s="70" t="s">
        <v>19</v>
      </c>
      <c r="F20" s="25" t="s">
        <v>13</v>
      </c>
      <c r="G20" s="87">
        <v>1</v>
      </c>
      <c r="H20" s="87">
        <v>1</v>
      </c>
      <c r="I20" s="83">
        <f t="shared" si="0"/>
        <v>100</v>
      </c>
      <c r="J20" s="438"/>
      <c r="K20" s="457"/>
      <c r="L20" s="460"/>
      <c r="M20" s="577"/>
    </row>
    <row r="21" spans="1:13" ht="24" customHeight="1" x14ac:dyDescent="0.25">
      <c r="A21" s="453"/>
      <c r="B21" s="439"/>
      <c r="C21" s="439"/>
      <c r="D21" s="25" t="s">
        <v>7</v>
      </c>
      <c r="E21" s="70" t="s">
        <v>20</v>
      </c>
      <c r="F21" s="25" t="s">
        <v>21</v>
      </c>
      <c r="G21" s="87">
        <v>162</v>
      </c>
      <c r="H21" s="84">
        <v>162</v>
      </c>
      <c r="I21" s="83">
        <f t="shared" si="0"/>
        <v>100</v>
      </c>
      <c r="J21" s="437"/>
      <c r="K21" s="458"/>
      <c r="L21" s="460"/>
      <c r="M21" s="577"/>
    </row>
    <row r="22" spans="1:13" ht="27" customHeight="1" x14ac:dyDescent="0.25">
      <c r="A22" s="453"/>
      <c r="B22" s="446" t="s">
        <v>57</v>
      </c>
      <c r="C22" s="446" t="s">
        <v>5</v>
      </c>
      <c r="D22" s="25" t="s">
        <v>6</v>
      </c>
      <c r="E22" s="70" t="s">
        <v>18</v>
      </c>
      <c r="F22" s="25" t="s">
        <v>10</v>
      </c>
      <c r="G22" s="87">
        <v>100</v>
      </c>
      <c r="H22" s="87">
        <v>100</v>
      </c>
      <c r="I22" s="83">
        <f t="shared" si="0"/>
        <v>100</v>
      </c>
      <c r="J22" s="436">
        <f t="shared" ref="J22" si="4">((((I24+I23)/2)+I22)/2)</f>
        <v>100</v>
      </c>
      <c r="K22" s="456"/>
      <c r="L22" s="460"/>
      <c r="M22" s="577"/>
    </row>
    <row r="23" spans="1:13" x14ac:dyDescent="0.25">
      <c r="A23" s="453"/>
      <c r="B23" s="447"/>
      <c r="C23" s="447"/>
      <c r="D23" s="25" t="s">
        <v>7</v>
      </c>
      <c r="E23" s="70" t="s">
        <v>19</v>
      </c>
      <c r="F23" s="25" t="s">
        <v>13</v>
      </c>
      <c r="G23" s="87">
        <v>1</v>
      </c>
      <c r="H23" s="87">
        <v>1</v>
      </c>
      <c r="I23" s="83">
        <f t="shared" si="0"/>
        <v>100</v>
      </c>
      <c r="J23" s="438"/>
      <c r="K23" s="457"/>
      <c r="L23" s="460"/>
      <c r="M23" s="577"/>
    </row>
    <row r="24" spans="1:13" x14ac:dyDescent="0.25">
      <c r="A24" s="453"/>
      <c r="B24" s="439"/>
      <c r="C24" s="439"/>
      <c r="D24" s="25" t="s">
        <v>7</v>
      </c>
      <c r="E24" s="70" t="s">
        <v>20</v>
      </c>
      <c r="F24" s="25" t="s">
        <v>21</v>
      </c>
      <c r="G24" s="87">
        <v>138</v>
      </c>
      <c r="H24" s="84">
        <v>138</v>
      </c>
      <c r="I24" s="83">
        <f t="shared" si="0"/>
        <v>100</v>
      </c>
      <c r="J24" s="437"/>
      <c r="K24" s="458"/>
      <c r="L24" s="460"/>
      <c r="M24" s="577"/>
    </row>
    <row r="25" spans="1:13" ht="28.5" customHeight="1" x14ac:dyDescent="0.25">
      <c r="A25" s="453"/>
      <c r="B25" s="446" t="s">
        <v>117</v>
      </c>
      <c r="C25" s="446" t="s">
        <v>5</v>
      </c>
      <c r="D25" s="61" t="s">
        <v>6</v>
      </c>
      <c r="E25" s="70" t="s">
        <v>18</v>
      </c>
      <c r="F25" s="61" t="s">
        <v>10</v>
      </c>
      <c r="G25" s="87">
        <v>100</v>
      </c>
      <c r="H25" s="87">
        <v>100</v>
      </c>
      <c r="I25" s="83">
        <f t="shared" si="0"/>
        <v>100</v>
      </c>
      <c r="J25" s="436">
        <f t="shared" ref="J25" si="5">((((I27+I26)/2)+I25)/2)</f>
        <v>100</v>
      </c>
      <c r="K25" s="456"/>
      <c r="L25" s="460"/>
      <c r="M25" s="577"/>
    </row>
    <row r="26" spans="1:13" x14ac:dyDescent="0.25">
      <c r="A26" s="453"/>
      <c r="B26" s="447"/>
      <c r="C26" s="447"/>
      <c r="D26" s="61" t="s">
        <v>7</v>
      </c>
      <c r="E26" s="138" t="s">
        <v>19</v>
      </c>
      <c r="F26" s="61" t="s">
        <v>13</v>
      </c>
      <c r="G26" s="87">
        <v>1</v>
      </c>
      <c r="H26" s="87">
        <v>1</v>
      </c>
      <c r="I26" s="83">
        <f t="shared" si="0"/>
        <v>100</v>
      </c>
      <c r="J26" s="438"/>
      <c r="K26" s="457"/>
      <c r="L26" s="460"/>
      <c r="M26" s="577"/>
    </row>
    <row r="27" spans="1:13" x14ac:dyDescent="0.25">
      <c r="A27" s="453"/>
      <c r="B27" s="439"/>
      <c r="C27" s="439"/>
      <c r="D27" s="23" t="s">
        <v>7</v>
      </c>
      <c r="E27" s="138" t="s">
        <v>20</v>
      </c>
      <c r="F27" s="61" t="s">
        <v>21</v>
      </c>
      <c r="G27" s="87">
        <v>121</v>
      </c>
      <c r="H27" s="87">
        <v>121</v>
      </c>
      <c r="I27" s="83">
        <f t="shared" si="0"/>
        <v>100</v>
      </c>
      <c r="J27" s="437"/>
      <c r="K27" s="458"/>
      <c r="L27" s="460"/>
      <c r="M27" s="577"/>
    </row>
    <row r="28" spans="1:13" ht="29.25" customHeight="1" x14ac:dyDescent="0.25">
      <c r="A28" s="453"/>
      <c r="B28" s="448" t="s">
        <v>168</v>
      </c>
      <c r="C28" s="446" t="s">
        <v>5</v>
      </c>
      <c r="D28" s="61" t="s">
        <v>6</v>
      </c>
      <c r="E28" s="70" t="s">
        <v>18</v>
      </c>
      <c r="F28" s="61" t="s">
        <v>10</v>
      </c>
      <c r="G28" s="87">
        <v>100</v>
      </c>
      <c r="H28" s="87">
        <v>100</v>
      </c>
      <c r="I28" s="83">
        <f>H28/G28*100</f>
        <v>100</v>
      </c>
      <c r="J28" s="436">
        <f t="shared" ref="J28" si="6">((((I30+I29)/2)+I28)/2)</f>
        <v>100</v>
      </c>
      <c r="K28" s="579"/>
      <c r="L28" s="460"/>
      <c r="M28" s="577"/>
    </row>
    <row r="29" spans="1:13" x14ac:dyDescent="0.25">
      <c r="A29" s="453"/>
      <c r="B29" s="510"/>
      <c r="C29" s="447"/>
      <c r="D29" s="61" t="s">
        <v>7</v>
      </c>
      <c r="E29" s="138" t="s">
        <v>19</v>
      </c>
      <c r="F29" s="61" t="s">
        <v>13</v>
      </c>
      <c r="G29" s="87">
        <v>29</v>
      </c>
      <c r="H29" s="87">
        <v>29</v>
      </c>
      <c r="I29" s="83">
        <f t="shared" ref="I29:I30" si="7">H29/G29*100</f>
        <v>100</v>
      </c>
      <c r="J29" s="438"/>
      <c r="K29" s="579"/>
      <c r="L29" s="460"/>
      <c r="M29" s="577"/>
    </row>
    <row r="30" spans="1:13" x14ac:dyDescent="0.25">
      <c r="A30" s="454"/>
      <c r="B30" s="449"/>
      <c r="C30" s="439"/>
      <c r="D30" s="23" t="s">
        <v>7</v>
      </c>
      <c r="E30" s="138" t="s">
        <v>20</v>
      </c>
      <c r="F30" s="61" t="s">
        <v>21</v>
      </c>
      <c r="G30" s="87">
        <v>2088</v>
      </c>
      <c r="H30" s="87">
        <v>2088</v>
      </c>
      <c r="I30" s="83">
        <f t="shared" si="7"/>
        <v>100</v>
      </c>
      <c r="J30" s="437"/>
      <c r="K30" s="579"/>
      <c r="L30" s="461"/>
      <c r="M30" s="578"/>
    </row>
    <row r="31" spans="1:13" x14ac:dyDescent="0.25">
      <c r="A31" s="139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</row>
  </sheetData>
  <autoFilter ref="A6:M30"/>
  <mergeCells count="40">
    <mergeCell ref="A7:A30"/>
    <mergeCell ref="L7:L30"/>
    <mergeCell ref="M7:M10"/>
    <mergeCell ref="M11:M13"/>
    <mergeCell ref="M17:M30"/>
    <mergeCell ref="B28:B30"/>
    <mergeCell ref="C28:C30"/>
    <mergeCell ref="J28:J30"/>
    <mergeCell ref="K28:K30"/>
    <mergeCell ref="C10:C12"/>
    <mergeCell ref="J13:J15"/>
    <mergeCell ref="B13:B15"/>
    <mergeCell ref="B16:B18"/>
    <mergeCell ref="C19:C21"/>
    <mergeCell ref="K19:K21"/>
    <mergeCell ref="C22:C24"/>
    <mergeCell ref="H2:M2"/>
    <mergeCell ref="H3:M3"/>
    <mergeCell ref="B5:H5"/>
    <mergeCell ref="C16:C18"/>
    <mergeCell ref="K16:K18"/>
    <mergeCell ref="C7:C9"/>
    <mergeCell ref="K7:K9"/>
    <mergeCell ref="J7:J9"/>
    <mergeCell ref="B7:B9"/>
    <mergeCell ref="K22:K24"/>
    <mergeCell ref="C25:C27"/>
    <mergeCell ref="C13:C15"/>
    <mergeCell ref="B10:B12"/>
    <mergeCell ref="K25:K27"/>
    <mergeCell ref="J25:J27"/>
    <mergeCell ref="K10:K12"/>
    <mergeCell ref="K13:K15"/>
    <mergeCell ref="B19:B21"/>
    <mergeCell ref="J19:J21"/>
    <mergeCell ref="B22:B24"/>
    <mergeCell ref="J22:J24"/>
    <mergeCell ref="B25:B27"/>
    <mergeCell ref="J10:J12"/>
    <mergeCell ref="J16:J18"/>
  </mergeCells>
  <pageMargins left="0.7" right="0.7" top="0.75" bottom="0.75" header="0.3" footer="0.3"/>
  <pageSetup paperSize="9" scale="5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30"/>
  <sheetViews>
    <sheetView view="pageBreakPreview" topLeftCell="A10" zoomScale="90" zoomScaleNormal="70" zoomScaleSheetLayoutView="90" workbookViewId="0">
      <selection activeCell="H7" sqref="H7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.42578125" style="1" customWidth="1"/>
    <col min="9" max="12" width="15.85546875" style="1"/>
    <col min="13" max="13" width="19.7109375" style="1" customWidth="1"/>
    <col min="14" max="16384" width="15.85546875" style="1"/>
  </cols>
  <sheetData>
    <row r="1" spans="1:13" s="89" customFormat="1" x14ac:dyDescent="0.25">
      <c r="A1" s="139"/>
      <c r="B1" s="139"/>
      <c r="C1" s="139"/>
      <c r="D1" s="139"/>
      <c r="E1" s="139"/>
      <c r="F1" s="139"/>
      <c r="G1" s="139"/>
      <c r="H1" s="139" t="s">
        <v>211</v>
      </c>
      <c r="I1" s="139"/>
      <c r="J1" s="139"/>
      <c r="K1" s="139"/>
      <c r="L1" s="139"/>
      <c r="M1" s="139"/>
    </row>
    <row r="2" spans="1:13" s="89" customFormat="1" x14ac:dyDescent="0.25">
      <c r="A2" s="139"/>
      <c r="B2" s="139"/>
      <c r="C2" s="139"/>
      <c r="D2" s="139"/>
      <c r="E2" s="139"/>
      <c r="F2" s="139"/>
      <c r="G2" s="139"/>
      <c r="H2" s="450" t="s">
        <v>58</v>
      </c>
      <c r="I2" s="450"/>
      <c r="J2" s="450"/>
      <c r="K2" s="450"/>
      <c r="L2" s="450"/>
      <c r="M2" s="450"/>
    </row>
    <row r="3" spans="1:13" s="89" customFormat="1" x14ac:dyDescent="0.25">
      <c r="A3" s="139"/>
      <c r="B3" s="139"/>
      <c r="C3" s="139"/>
      <c r="D3" s="139"/>
      <c r="E3" s="139"/>
      <c r="F3" s="139"/>
      <c r="G3" s="139"/>
      <c r="H3" s="450" t="s">
        <v>238</v>
      </c>
      <c r="I3" s="450"/>
      <c r="J3" s="450"/>
      <c r="K3" s="450"/>
      <c r="L3" s="450"/>
      <c r="M3" s="450"/>
    </row>
    <row r="4" spans="1:13" s="89" customFormat="1" x14ac:dyDescent="0.25">
      <c r="A4" s="139"/>
      <c r="B4" s="139"/>
      <c r="C4" s="139"/>
      <c r="D4" s="139"/>
      <c r="E4" s="139"/>
      <c r="F4" s="139" t="s">
        <v>159</v>
      </c>
      <c r="G4" s="139"/>
      <c r="H4" s="139"/>
      <c r="I4" s="139"/>
      <c r="J4" s="139"/>
      <c r="K4" s="139"/>
      <c r="L4" s="139"/>
      <c r="M4" s="139"/>
    </row>
    <row r="5" spans="1:13" ht="18.75" x14ac:dyDescent="0.3">
      <c r="A5" s="139"/>
      <c r="B5" s="442" t="s">
        <v>8</v>
      </c>
      <c r="C5" s="442"/>
      <c r="D5" s="442"/>
      <c r="E5" s="442"/>
      <c r="F5" s="442"/>
      <c r="G5" s="442"/>
      <c r="H5" s="442"/>
      <c r="I5" s="139"/>
      <c r="J5" s="139"/>
      <c r="K5" s="139"/>
      <c r="L5" s="139"/>
      <c r="M5" s="139"/>
    </row>
    <row r="6" spans="1:13" ht="96" x14ac:dyDescent="0.25">
      <c r="A6" s="10" t="s">
        <v>147</v>
      </c>
      <c r="B6" s="12" t="s">
        <v>128</v>
      </c>
      <c r="C6" s="13" t="s">
        <v>0</v>
      </c>
      <c r="D6" s="12" t="s">
        <v>129</v>
      </c>
      <c r="E6" s="13" t="s">
        <v>1</v>
      </c>
      <c r="F6" s="13" t="s">
        <v>2</v>
      </c>
      <c r="G6" s="13" t="s">
        <v>3</v>
      </c>
      <c r="H6" s="13" t="s">
        <v>4</v>
      </c>
      <c r="I6" s="138" t="s">
        <v>24</v>
      </c>
      <c r="J6" s="138" t="s">
        <v>25</v>
      </c>
      <c r="K6" s="138" t="s">
        <v>130</v>
      </c>
      <c r="L6" s="138" t="s">
        <v>148</v>
      </c>
      <c r="M6" s="13" t="s">
        <v>26</v>
      </c>
    </row>
    <row r="7" spans="1:13" ht="72" x14ac:dyDescent="0.25">
      <c r="A7" s="452" t="s">
        <v>27</v>
      </c>
      <c r="B7" s="432" t="s">
        <v>16</v>
      </c>
      <c r="C7" s="432" t="s">
        <v>5</v>
      </c>
      <c r="D7" s="25" t="s">
        <v>6</v>
      </c>
      <c r="E7" s="70" t="s">
        <v>9</v>
      </c>
      <c r="F7" s="4" t="s">
        <v>10</v>
      </c>
      <c r="G7" s="82">
        <v>100</v>
      </c>
      <c r="H7" s="82">
        <v>100</v>
      </c>
      <c r="I7" s="83">
        <f>H7/G7*100</f>
        <v>100</v>
      </c>
      <c r="J7" s="436">
        <f>((((I9+I8)/2)+I7)/2)</f>
        <v>97.093023255813961</v>
      </c>
      <c r="K7" s="456"/>
      <c r="L7" s="436" t="s">
        <v>150</v>
      </c>
      <c r="M7" s="136">
        <f>(J7+J10+J13+J16+J19+J22)/6</f>
        <v>99.211235325782582</v>
      </c>
    </row>
    <row r="8" spans="1:13" x14ac:dyDescent="0.25">
      <c r="A8" s="453"/>
      <c r="B8" s="432"/>
      <c r="C8" s="432"/>
      <c r="D8" s="25" t="s">
        <v>7</v>
      </c>
      <c r="E8" s="70" t="s">
        <v>12</v>
      </c>
      <c r="F8" s="4" t="s">
        <v>13</v>
      </c>
      <c r="G8" s="82">
        <v>43</v>
      </c>
      <c r="H8" s="84">
        <v>38</v>
      </c>
      <c r="I8" s="83">
        <f>H8/G8*100</f>
        <v>88.372093023255815</v>
      </c>
      <c r="J8" s="438"/>
      <c r="K8" s="457"/>
      <c r="L8" s="438"/>
      <c r="M8" s="76"/>
    </row>
    <row r="9" spans="1:13" x14ac:dyDescent="0.25">
      <c r="A9" s="453"/>
      <c r="B9" s="432"/>
      <c r="C9" s="432"/>
      <c r="D9" s="25" t="s">
        <v>7</v>
      </c>
      <c r="E9" s="70" t="s">
        <v>14</v>
      </c>
      <c r="F9" s="4" t="s">
        <v>15</v>
      </c>
      <c r="G9" s="82">
        <v>2533</v>
      </c>
      <c r="H9" s="82">
        <v>2533</v>
      </c>
      <c r="I9" s="83">
        <f>H9/G9*100</f>
        <v>100</v>
      </c>
      <c r="J9" s="437"/>
      <c r="K9" s="458"/>
      <c r="L9" s="438"/>
      <c r="M9" s="76"/>
    </row>
    <row r="10" spans="1:13" ht="72" x14ac:dyDescent="0.25">
      <c r="A10" s="453"/>
      <c r="B10" s="432" t="s">
        <v>11</v>
      </c>
      <c r="C10" s="432" t="s">
        <v>5</v>
      </c>
      <c r="D10" s="25" t="s">
        <v>6</v>
      </c>
      <c r="E10" s="70" t="s">
        <v>9</v>
      </c>
      <c r="F10" s="4" t="s">
        <v>10</v>
      </c>
      <c r="G10" s="82">
        <v>100</v>
      </c>
      <c r="H10" s="82">
        <v>100</v>
      </c>
      <c r="I10" s="83">
        <f>H10/G10*100</f>
        <v>100</v>
      </c>
      <c r="J10" s="436">
        <f>((((I12+I11)/2)+I10)/2)</f>
        <v>100.53191489361703</v>
      </c>
      <c r="K10" s="456"/>
      <c r="L10" s="438"/>
      <c r="M10" s="137" t="s">
        <v>160</v>
      </c>
    </row>
    <row r="11" spans="1:13" x14ac:dyDescent="0.25">
      <c r="A11" s="453"/>
      <c r="B11" s="432"/>
      <c r="C11" s="432"/>
      <c r="D11" s="25" t="s">
        <v>7</v>
      </c>
      <c r="E11" s="70" t="s">
        <v>12</v>
      </c>
      <c r="F11" s="4" t="s">
        <v>13</v>
      </c>
      <c r="G11" s="82">
        <v>94</v>
      </c>
      <c r="H11" s="82">
        <v>96</v>
      </c>
      <c r="I11" s="83">
        <f t="shared" ref="I11:I18" si="0">H11/G11*100</f>
        <v>102.12765957446808</v>
      </c>
      <c r="J11" s="438"/>
      <c r="K11" s="457"/>
      <c r="L11" s="438"/>
      <c r="M11" s="76"/>
    </row>
    <row r="12" spans="1:13" x14ac:dyDescent="0.25">
      <c r="A12" s="453"/>
      <c r="B12" s="432"/>
      <c r="C12" s="432"/>
      <c r="D12" s="25" t="s">
        <v>7</v>
      </c>
      <c r="E12" s="70" t="s">
        <v>14</v>
      </c>
      <c r="F12" s="4" t="s">
        <v>15</v>
      </c>
      <c r="G12" s="82">
        <v>10267</v>
      </c>
      <c r="H12" s="82">
        <v>10267</v>
      </c>
      <c r="I12" s="83">
        <f t="shared" si="0"/>
        <v>100</v>
      </c>
      <c r="J12" s="437"/>
      <c r="K12" s="458"/>
      <c r="L12" s="438"/>
      <c r="M12" s="76"/>
    </row>
    <row r="13" spans="1:13" ht="24" x14ac:dyDescent="0.25">
      <c r="A13" s="453"/>
      <c r="B13" s="446" t="s">
        <v>166</v>
      </c>
      <c r="C13" s="446" t="s">
        <v>5</v>
      </c>
      <c r="D13" s="25" t="s">
        <v>6</v>
      </c>
      <c r="E13" s="70" t="s">
        <v>18</v>
      </c>
      <c r="F13" s="4" t="s">
        <v>10</v>
      </c>
      <c r="G13" s="85">
        <v>100</v>
      </c>
      <c r="H13" s="82">
        <v>100</v>
      </c>
      <c r="I13" s="83">
        <f t="shared" si="0"/>
        <v>100</v>
      </c>
      <c r="J13" s="436">
        <f>((((I15+I14)/2)+I13)/2)</f>
        <v>97.093023255813961</v>
      </c>
      <c r="K13" s="456"/>
      <c r="L13" s="438"/>
      <c r="M13" s="76"/>
    </row>
    <row r="14" spans="1:13" x14ac:dyDescent="0.25">
      <c r="A14" s="453"/>
      <c r="B14" s="447"/>
      <c r="C14" s="447"/>
      <c r="D14" s="25" t="s">
        <v>7</v>
      </c>
      <c r="E14" s="70" t="s">
        <v>19</v>
      </c>
      <c r="F14" s="4" t="s">
        <v>13</v>
      </c>
      <c r="G14" s="82">
        <v>43</v>
      </c>
      <c r="H14" s="84">
        <v>38</v>
      </c>
      <c r="I14" s="83">
        <f t="shared" si="0"/>
        <v>88.372093023255815</v>
      </c>
      <c r="J14" s="438"/>
      <c r="K14" s="457"/>
      <c r="L14" s="438"/>
      <c r="M14" s="76"/>
    </row>
    <row r="15" spans="1:13" x14ac:dyDescent="0.25">
      <c r="A15" s="453"/>
      <c r="B15" s="439"/>
      <c r="C15" s="439"/>
      <c r="D15" s="25" t="s">
        <v>7</v>
      </c>
      <c r="E15" s="70" t="s">
        <v>20</v>
      </c>
      <c r="F15" s="4" t="s">
        <v>21</v>
      </c>
      <c r="G15" s="85">
        <v>2533</v>
      </c>
      <c r="H15" s="84">
        <v>2533</v>
      </c>
      <c r="I15" s="83">
        <f>H15/G15*100</f>
        <v>100</v>
      </c>
      <c r="J15" s="437"/>
      <c r="K15" s="458"/>
      <c r="L15" s="438"/>
      <c r="M15" s="76"/>
    </row>
    <row r="16" spans="1:13" ht="24" x14ac:dyDescent="0.25">
      <c r="A16" s="453"/>
      <c r="B16" s="432" t="s">
        <v>17</v>
      </c>
      <c r="C16" s="432" t="s">
        <v>5</v>
      </c>
      <c r="D16" s="25" t="s">
        <v>6</v>
      </c>
      <c r="E16" s="70" t="s">
        <v>18</v>
      </c>
      <c r="F16" s="4" t="s">
        <v>10</v>
      </c>
      <c r="G16" s="82">
        <v>100</v>
      </c>
      <c r="H16" s="82">
        <v>100</v>
      </c>
      <c r="I16" s="83">
        <f t="shared" si="0"/>
        <v>100</v>
      </c>
      <c r="J16" s="436">
        <f>((((I18+I17)/2)+I16)/2)</f>
        <v>100.54945054945054</v>
      </c>
      <c r="K16" s="456"/>
      <c r="L16" s="438"/>
      <c r="M16" s="76"/>
    </row>
    <row r="17" spans="1:13" x14ac:dyDescent="0.25">
      <c r="A17" s="453"/>
      <c r="B17" s="432"/>
      <c r="C17" s="432"/>
      <c r="D17" s="25" t="s">
        <v>7</v>
      </c>
      <c r="E17" s="70" t="s">
        <v>19</v>
      </c>
      <c r="F17" s="4" t="s">
        <v>13</v>
      </c>
      <c r="G17" s="82">
        <v>91</v>
      </c>
      <c r="H17" s="82">
        <v>93</v>
      </c>
      <c r="I17" s="83">
        <f t="shared" si="0"/>
        <v>102.19780219780219</v>
      </c>
      <c r="J17" s="438"/>
      <c r="K17" s="457"/>
      <c r="L17" s="438"/>
      <c r="M17" s="76"/>
    </row>
    <row r="18" spans="1:13" x14ac:dyDescent="0.25">
      <c r="A18" s="453"/>
      <c r="B18" s="432"/>
      <c r="C18" s="432"/>
      <c r="D18" s="25" t="s">
        <v>7</v>
      </c>
      <c r="E18" s="70" t="s">
        <v>20</v>
      </c>
      <c r="F18" s="4" t="s">
        <v>21</v>
      </c>
      <c r="G18" s="86">
        <v>9937</v>
      </c>
      <c r="H18" s="86">
        <v>9937</v>
      </c>
      <c r="I18" s="83">
        <f t="shared" si="0"/>
        <v>100</v>
      </c>
      <c r="J18" s="437"/>
      <c r="K18" s="458"/>
      <c r="L18" s="438"/>
      <c r="M18" s="76"/>
    </row>
    <row r="19" spans="1:13" ht="24" x14ac:dyDescent="0.25">
      <c r="A19" s="453"/>
      <c r="B19" s="446" t="s">
        <v>117</v>
      </c>
      <c r="C19" s="446" t="s">
        <v>5</v>
      </c>
      <c r="D19" s="61" t="s">
        <v>6</v>
      </c>
      <c r="E19" s="70" t="s">
        <v>18</v>
      </c>
      <c r="F19" s="23" t="s">
        <v>10</v>
      </c>
      <c r="G19" s="87">
        <v>100</v>
      </c>
      <c r="H19" s="87">
        <v>100</v>
      </c>
      <c r="I19" s="83">
        <f>H19/G19*100</f>
        <v>100</v>
      </c>
      <c r="J19" s="436">
        <f t="shared" ref="J19" si="1">((((I21+I20)/2)+I19)/2)</f>
        <v>100</v>
      </c>
      <c r="K19" s="436" t="s">
        <v>159</v>
      </c>
      <c r="L19" s="438"/>
      <c r="M19" s="76"/>
    </row>
    <row r="20" spans="1:13" x14ac:dyDescent="0.25">
      <c r="A20" s="453"/>
      <c r="B20" s="447"/>
      <c r="C20" s="447"/>
      <c r="D20" s="61" t="s">
        <v>7</v>
      </c>
      <c r="E20" s="138" t="s">
        <v>19</v>
      </c>
      <c r="F20" s="23" t="s">
        <v>13</v>
      </c>
      <c r="G20" s="87">
        <v>3</v>
      </c>
      <c r="H20" s="87">
        <v>3</v>
      </c>
      <c r="I20" s="83">
        <f t="shared" ref="I20:I21" si="2">H20/G20*100</f>
        <v>100</v>
      </c>
      <c r="J20" s="438"/>
      <c r="K20" s="438"/>
      <c r="L20" s="438"/>
      <c r="M20" s="76"/>
    </row>
    <row r="21" spans="1:13" x14ac:dyDescent="0.25">
      <c r="A21" s="453"/>
      <c r="B21" s="439"/>
      <c r="C21" s="439"/>
      <c r="D21" s="23" t="s">
        <v>7</v>
      </c>
      <c r="E21" s="138" t="s">
        <v>20</v>
      </c>
      <c r="F21" s="23" t="s">
        <v>21</v>
      </c>
      <c r="G21" s="87">
        <v>330</v>
      </c>
      <c r="H21" s="87">
        <v>330</v>
      </c>
      <c r="I21" s="83">
        <f t="shared" si="2"/>
        <v>100</v>
      </c>
      <c r="J21" s="437"/>
      <c r="K21" s="437"/>
      <c r="L21" s="438"/>
      <c r="M21" s="76"/>
    </row>
    <row r="22" spans="1:13" ht="24" x14ac:dyDescent="0.25">
      <c r="A22" s="453"/>
      <c r="B22" s="448" t="s">
        <v>168</v>
      </c>
      <c r="C22" s="446" t="s">
        <v>5</v>
      </c>
      <c r="D22" s="61" t="s">
        <v>6</v>
      </c>
      <c r="E22" s="70" t="s">
        <v>18</v>
      </c>
      <c r="F22" s="23" t="s">
        <v>10</v>
      </c>
      <c r="G22" s="87">
        <v>100</v>
      </c>
      <c r="H22" s="87">
        <v>100</v>
      </c>
      <c r="I22" s="83">
        <f>H22/G22*100</f>
        <v>100</v>
      </c>
      <c r="J22" s="436">
        <f>((((I24+I23)/2)+I22)/2)</f>
        <v>100</v>
      </c>
      <c r="K22" s="559"/>
      <c r="L22" s="438"/>
      <c r="M22" s="76"/>
    </row>
    <row r="23" spans="1:13" x14ac:dyDescent="0.25">
      <c r="A23" s="453"/>
      <c r="B23" s="510"/>
      <c r="C23" s="447"/>
      <c r="D23" s="61" t="s">
        <v>7</v>
      </c>
      <c r="E23" s="138" t="s">
        <v>19</v>
      </c>
      <c r="F23" s="23" t="s">
        <v>13</v>
      </c>
      <c r="G23" s="87">
        <v>41</v>
      </c>
      <c r="H23" s="87">
        <v>41</v>
      </c>
      <c r="I23" s="83">
        <f t="shared" ref="I23:I24" si="3">H23/G23*100</f>
        <v>100</v>
      </c>
      <c r="J23" s="438"/>
      <c r="K23" s="560"/>
      <c r="L23" s="438"/>
      <c r="M23" s="76"/>
    </row>
    <row r="24" spans="1:13" x14ac:dyDescent="0.25">
      <c r="A24" s="454"/>
      <c r="B24" s="449"/>
      <c r="C24" s="439"/>
      <c r="D24" s="23" t="s">
        <v>7</v>
      </c>
      <c r="E24" s="138" t="s">
        <v>20</v>
      </c>
      <c r="F24" s="23" t="s">
        <v>21</v>
      </c>
      <c r="G24" s="87">
        <v>3672</v>
      </c>
      <c r="H24" s="87">
        <v>3672</v>
      </c>
      <c r="I24" s="83">
        <f t="shared" si="3"/>
        <v>100</v>
      </c>
      <c r="J24" s="437"/>
      <c r="K24" s="561"/>
      <c r="L24" s="437"/>
      <c r="M24" s="75"/>
    </row>
    <row r="25" spans="1:13" x14ac:dyDescent="0.25">
      <c r="A25" s="18"/>
      <c r="B25" s="14"/>
      <c r="C25" s="14"/>
      <c r="D25" s="15"/>
      <c r="E25" s="17"/>
      <c r="F25" s="15"/>
      <c r="G25" s="19"/>
      <c r="H25" s="19"/>
      <c r="I25" s="20"/>
      <c r="J25" s="21"/>
      <c r="K25" s="21"/>
      <c r="L25" s="21"/>
      <c r="M25" s="22"/>
    </row>
    <row r="26" spans="1:13" x14ac:dyDescent="0.25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</row>
    <row r="30" spans="1:13" x14ac:dyDescent="0.25">
      <c r="F30" s="1" t="s">
        <v>159</v>
      </c>
    </row>
  </sheetData>
  <autoFilter ref="A6:M24"/>
  <mergeCells count="29">
    <mergeCell ref="A7:A24"/>
    <mergeCell ref="L7:L24"/>
    <mergeCell ref="J22:J24"/>
    <mergeCell ref="K7:K9"/>
    <mergeCell ref="C19:C21"/>
    <mergeCell ref="C10:C12"/>
    <mergeCell ref="K13:K15"/>
    <mergeCell ref="K16:K18"/>
    <mergeCell ref="K19:K21"/>
    <mergeCell ref="K22:K24"/>
    <mergeCell ref="B13:B15"/>
    <mergeCell ref="C22:C24"/>
    <mergeCell ref="C13:C15"/>
    <mergeCell ref="K10:K12"/>
    <mergeCell ref="B19:B21"/>
    <mergeCell ref="B22:B24"/>
    <mergeCell ref="J19:J21"/>
    <mergeCell ref="H2:M2"/>
    <mergeCell ref="H3:M3"/>
    <mergeCell ref="B5:H5"/>
    <mergeCell ref="B16:B18"/>
    <mergeCell ref="C16:C18"/>
    <mergeCell ref="J7:J9"/>
    <mergeCell ref="J10:J12"/>
    <mergeCell ref="J13:J15"/>
    <mergeCell ref="J16:J18"/>
    <mergeCell ref="B7:B9"/>
    <mergeCell ref="C7:C9"/>
    <mergeCell ref="B10:B12"/>
  </mergeCells>
  <pageMargins left="0.7" right="0.7" top="0.75" bottom="0.75" header="0.3" footer="0.3"/>
  <pageSetup paperSize="9" scale="5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0"/>
  <sheetViews>
    <sheetView view="pageBreakPreview" topLeftCell="A11" zoomScale="90" zoomScaleNormal="70" zoomScaleSheetLayoutView="90" workbookViewId="0">
      <selection activeCell="G7" sqref="G7"/>
    </sheetView>
  </sheetViews>
  <sheetFormatPr defaultColWidth="15.85546875" defaultRowHeight="15" x14ac:dyDescent="0.25"/>
  <cols>
    <col min="1" max="1" width="15.85546875" style="1" customWidth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.28515625" style="1" customWidth="1"/>
    <col min="9" max="13" width="15.85546875" style="1"/>
    <col min="14" max="15" width="15.85546875" style="3"/>
    <col min="16" max="16384" width="15.85546875" style="1"/>
  </cols>
  <sheetData>
    <row r="1" spans="1:13" x14ac:dyDescent="0.25">
      <c r="B1" s="267"/>
      <c r="C1" s="267"/>
      <c r="D1" s="267"/>
      <c r="E1" s="267"/>
      <c r="F1" s="267"/>
      <c r="G1" s="267"/>
      <c r="H1" s="267" t="s">
        <v>212</v>
      </c>
      <c r="I1" s="267"/>
      <c r="J1" s="267"/>
      <c r="K1" s="267"/>
      <c r="L1" s="267"/>
      <c r="M1" s="267"/>
    </row>
    <row r="2" spans="1:13" ht="15" customHeight="1" x14ac:dyDescent="0.25">
      <c r="B2" s="267"/>
      <c r="C2" s="267"/>
      <c r="D2" s="267"/>
      <c r="E2" s="267"/>
      <c r="F2" s="267"/>
      <c r="G2" s="267"/>
      <c r="H2" s="450" t="s">
        <v>58</v>
      </c>
      <c r="I2" s="450"/>
      <c r="J2" s="450"/>
      <c r="K2" s="450"/>
      <c r="L2" s="450"/>
      <c r="M2" s="450"/>
    </row>
    <row r="3" spans="1:13" ht="15" customHeight="1" x14ac:dyDescent="0.25">
      <c r="B3" s="267"/>
      <c r="C3" s="267"/>
      <c r="D3" s="267"/>
      <c r="E3" s="267"/>
      <c r="F3" s="267"/>
      <c r="G3" s="267"/>
      <c r="H3" s="450" t="s">
        <v>238</v>
      </c>
      <c r="I3" s="450"/>
      <c r="J3" s="450"/>
      <c r="K3" s="450"/>
      <c r="L3" s="450"/>
      <c r="M3" s="450"/>
    </row>
    <row r="4" spans="1:13" ht="18.75" customHeight="1" x14ac:dyDescent="0.25"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</row>
    <row r="5" spans="1:13" ht="18.75" customHeight="1" x14ac:dyDescent="0.3">
      <c r="A5" s="139"/>
      <c r="B5" s="442" t="s">
        <v>8</v>
      </c>
      <c r="C5" s="442"/>
      <c r="D5" s="442"/>
      <c r="E5" s="442"/>
      <c r="F5" s="442"/>
      <c r="G5" s="442"/>
      <c r="H5" s="442"/>
      <c r="I5" s="267"/>
      <c r="J5" s="267"/>
      <c r="K5" s="267"/>
      <c r="L5" s="267"/>
      <c r="M5" s="267"/>
    </row>
    <row r="6" spans="1:13" ht="96" x14ac:dyDescent="0.25">
      <c r="A6" s="270" t="s">
        <v>147</v>
      </c>
      <c r="B6" s="12" t="s">
        <v>128</v>
      </c>
      <c r="C6" s="13" t="s">
        <v>0</v>
      </c>
      <c r="D6" s="12" t="s">
        <v>129</v>
      </c>
      <c r="E6" s="13" t="s">
        <v>1</v>
      </c>
      <c r="F6" s="13" t="s">
        <v>2</v>
      </c>
      <c r="G6" s="13" t="s">
        <v>3</v>
      </c>
      <c r="H6" s="13" t="s">
        <v>4</v>
      </c>
      <c r="I6" s="263" t="s">
        <v>24</v>
      </c>
      <c r="J6" s="263" t="s">
        <v>25</v>
      </c>
      <c r="K6" s="263" t="s">
        <v>130</v>
      </c>
      <c r="L6" s="265" t="s">
        <v>148</v>
      </c>
      <c r="M6" s="13" t="s">
        <v>26</v>
      </c>
    </row>
    <row r="7" spans="1:13" ht="72" x14ac:dyDescent="0.25">
      <c r="A7" s="430" t="s">
        <v>51</v>
      </c>
      <c r="B7" s="580" t="s">
        <v>16</v>
      </c>
      <c r="C7" s="432" t="s">
        <v>5</v>
      </c>
      <c r="D7" s="61" t="s">
        <v>6</v>
      </c>
      <c r="E7" s="263" t="s">
        <v>9</v>
      </c>
      <c r="F7" s="23" t="s">
        <v>10</v>
      </c>
      <c r="G7" s="11">
        <v>100</v>
      </c>
      <c r="H7" s="11">
        <v>100</v>
      </c>
      <c r="I7" s="16">
        <f>H7/G7*100</f>
        <v>100</v>
      </c>
      <c r="J7" s="436">
        <f>((((I9+I8)/2)+I7)/2)</f>
        <v>105</v>
      </c>
      <c r="K7" s="583"/>
      <c r="L7" s="583" t="s">
        <v>165</v>
      </c>
      <c r="M7" s="26">
        <f>(J7+J10+J16+J19+J22)/5</f>
        <v>102.37896825396825</v>
      </c>
    </row>
    <row r="8" spans="1:13" ht="15" customHeight="1" x14ac:dyDescent="0.25">
      <c r="A8" s="431"/>
      <c r="B8" s="580"/>
      <c r="C8" s="432"/>
      <c r="D8" s="61" t="s">
        <v>7</v>
      </c>
      <c r="E8" s="263" t="s">
        <v>12</v>
      </c>
      <c r="F8" s="23" t="s">
        <v>13</v>
      </c>
      <c r="G8" s="11">
        <v>10</v>
      </c>
      <c r="H8" s="11">
        <v>12</v>
      </c>
      <c r="I8" s="16">
        <f t="shared" ref="I8:I24" si="0">H8/G8*100</f>
        <v>120</v>
      </c>
      <c r="J8" s="438"/>
      <c r="K8" s="584"/>
      <c r="L8" s="586"/>
      <c r="M8" s="581" t="s">
        <v>160</v>
      </c>
    </row>
    <row r="9" spans="1:13" x14ac:dyDescent="0.25">
      <c r="A9" s="431"/>
      <c r="B9" s="580"/>
      <c r="C9" s="432"/>
      <c r="D9" s="61" t="s">
        <v>7</v>
      </c>
      <c r="E9" s="263" t="s">
        <v>14</v>
      </c>
      <c r="F9" s="23" t="s">
        <v>15</v>
      </c>
      <c r="G9" s="278">
        <v>1051</v>
      </c>
      <c r="H9" s="11">
        <v>1051</v>
      </c>
      <c r="I9" s="16">
        <f t="shared" si="0"/>
        <v>100</v>
      </c>
      <c r="J9" s="437"/>
      <c r="K9" s="585"/>
      <c r="L9" s="586"/>
      <c r="M9" s="582"/>
    </row>
    <row r="10" spans="1:13" ht="72" x14ac:dyDescent="0.25">
      <c r="A10" s="431"/>
      <c r="B10" s="580" t="s">
        <v>11</v>
      </c>
      <c r="C10" s="432" t="s">
        <v>5</v>
      </c>
      <c r="D10" s="61" t="s">
        <v>6</v>
      </c>
      <c r="E10" s="263" t="s">
        <v>9</v>
      </c>
      <c r="F10" s="23" t="s">
        <v>10</v>
      </c>
      <c r="G10" s="11">
        <v>100</v>
      </c>
      <c r="H10" s="11">
        <v>100</v>
      </c>
      <c r="I10" s="16">
        <f t="shared" si="0"/>
        <v>100</v>
      </c>
      <c r="J10" s="436">
        <f>((((I12+I11)/2)+I10)/2)</f>
        <v>100.625</v>
      </c>
      <c r="K10" s="583"/>
      <c r="L10" s="586"/>
      <c r="M10" s="582"/>
    </row>
    <row r="11" spans="1:13" x14ac:dyDescent="0.25">
      <c r="A11" s="431"/>
      <c r="B11" s="580"/>
      <c r="C11" s="432"/>
      <c r="D11" s="61" t="s">
        <v>7</v>
      </c>
      <c r="E11" s="263" t="s">
        <v>12</v>
      </c>
      <c r="F11" s="23" t="s">
        <v>13</v>
      </c>
      <c r="G11" s="11">
        <v>40</v>
      </c>
      <c r="H11" s="11">
        <v>41</v>
      </c>
      <c r="I11" s="16">
        <f t="shared" si="0"/>
        <v>102.49999999999999</v>
      </c>
      <c r="J11" s="438"/>
      <c r="K11" s="584"/>
      <c r="L11" s="586"/>
      <c r="M11" s="582"/>
    </row>
    <row r="12" spans="1:13" x14ac:dyDescent="0.25">
      <c r="A12" s="431"/>
      <c r="B12" s="580"/>
      <c r="C12" s="432"/>
      <c r="D12" s="61" t="s">
        <v>7</v>
      </c>
      <c r="E12" s="263" t="s">
        <v>14</v>
      </c>
      <c r="F12" s="23" t="s">
        <v>15</v>
      </c>
      <c r="G12" s="39">
        <v>4665</v>
      </c>
      <c r="H12" s="39">
        <v>4665</v>
      </c>
      <c r="I12" s="16">
        <f t="shared" si="0"/>
        <v>100</v>
      </c>
      <c r="J12" s="437"/>
      <c r="K12" s="585"/>
      <c r="L12" s="586"/>
      <c r="M12" s="582"/>
    </row>
    <row r="13" spans="1:13" ht="24" customHeight="1" x14ac:dyDescent="0.25">
      <c r="A13" s="431"/>
      <c r="B13" s="511" t="s">
        <v>169</v>
      </c>
      <c r="C13" s="446" t="s">
        <v>5</v>
      </c>
      <c r="D13" s="25" t="s">
        <v>6</v>
      </c>
      <c r="E13" s="70" t="s">
        <v>18</v>
      </c>
      <c r="F13" s="25" t="s">
        <v>10</v>
      </c>
      <c r="G13" s="87">
        <v>100</v>
      </c>
      <c r="H13" s="87">
        <v>100</v>
      </c>
      <c r="I13" s="83">
        <f t="shared" si="0"/>
        <v>100</v>
      </c>
      <c r="J13" s="436">
        <f t="shared" ref="J13" si="1">((((I15+I14)/2)+I13)/2)</f>
        <v>100</v>
      </c>
      <c r="K13" s="588"/>
      <c r="L13" s="586"/>
      <c r="M13" s="41"/>
    </row>
    <row r="14" spans="1:13" x14ac:dyDescent="0.25">
      <c r="A14" s="431"/>
      <c r="B14" s="512"/>
      <c r="C14" s="447"/>
      <c r="D14" s="25" t="s">
        <v>7</v>
      </c>
      <c r="E14" s="70" t="s">
        <v>19</v>
      </c>
      <c r="F14" s="25" t="s">
        <v>13</v>
      </c>
      <c r="G14" s="87">
        <v>1</v>
      </c>
      <c r="H14" s="87">
        <v>1</v>
      </c>
      <c r="I14" s="83">
        <f t="shared" si="0"/>
        <v>100</v>
      </c>
      <c r="J14" s="438"/>
      <c r="K14" s="589"/>
      <c r="L14" s="586"/>
      <c r="M14" s="41"/>
    </row>
    <row r="15" spans="1:13" x14ac:dyDescent="0.25">
      <c r="A15" s="431"/>
      <c r="B15" s="587"/>
      <c r="C15" s="439"/>
      <c r="D15" s="25" t="s">
        <v>7</v>
      </c>
      <c r="E15" s="70" t="s">
        <v>20</v>
      </c>
      <c r="F15" s="25" t="s">
        <v>21</v>
      </c>
      <c r="G15" s="87">
        <v>105</v>
      </c>
      <c r="H15" s="84">
        <v>105</v>
      </c>
      <c r="I15" s="83">
        <f t="shared" si="0"/>
        <v>100</v>
      </c>
      <c r="J15" s="437"/>
      <c r="K15" s="590"/>
      <c r="L15" s="586"/>
      <c r="M15" s="41"/>
    </row>
    <row r="16" spans="1:13" ht="24" customHeight="1" x14ac:dyDescent="0.25">
      <c r="A16" s="431"/>
      <c r="B16" s="511" t="s">
        <v>22</v>
      </c>
      <c r="C16" s="446" t="s">
        <v>5</v>
      </c>
      <c r="D16" s="61" t="s">
        <v>6</v>
      </c>
      <c r="E16" s="263" t="s">
        <v>18</v>
      </c>
      <c r="F16" s="23" t="s">
        <v>10</v>
      </c>
      <c r="G16" s="39">
        <v>100</v>
      </c>
      <c r="H16" s="39">
        <v>100</v>
      </c>
      <c r="I16" s="16">
        <f t="shared" si="0"/>
        <v>100</v>
      </c>
      <c r="J16" s="436">
        <f>((((I18+I17)/2)+I16)/2)</f>
        <v>105.55555555555556</v>
      </c>
      <c r="K16" s="583"/>
      <c r="L16" s="586"/>
      <c r="M16" s="41"/>
    </row>
    <row r="17" spans="1:13" x14ac:dyDescent="0.25">
      <c r="A17" s="431"/>
      <c r="B17" s="512"/>
      <c r="C17" s="447"/>
      <c r="D17" s="61" t="s">
        <v>7</v>
      </c>
      <c r="E17" s="263" t="s">
        <v>19</v>
      </c>
      <c r="F17" s="23" t="s">
        <v>13</v>
      </c>
      <c r="G17" s="39">
        <v>9</v>
      </c>
      <c r="H17" s="39">
        <v>11</v>
      </c>
      <c r="I17" s="16">
        <f t="shared" si="0"/>
        <v>122.22222222222223</v>
      </c>
      <c r="J17" s="438"/>
      <c r="K17" s="584"/>
      <c r="L17" s="586"/>
      <c r="M17" s="41"/>
    </row>
    <row r="18" spans="1:13" x14ac:dyDescent="0.25">
      <c r="A18" s="431"/>
      <c r="B18" s="587"/>
      <c r="C18" s="439"/>
      <c r="D18" s="61" t="s">
        <v>7</v>
      </c>
      <c r="E18" s="263" t="s">
        <v>20</v>
      </c>
      <c r="F18" s="23" t="s">
        <v>21</v>
      </c>
      <c r="G18" s="40">
        <v>946</v>
      </c>
      <c r="H18" s="40">
        <v>946</v>
      </c>
      <c r="I18" s="16">
        <f t="shared" si="0"/>
        <v>100</v>
      </c>
      <c r="J18" s="437"/>
      <c r="K18" s="585"/>
      <c r="L18" s="586"/>
      <c r="M18" s="41"/>
    </row>
    <row r="19" spans="1:13" ht="24" x14ac:dyDescent="0.25">
      <c r="A19" s="431"/>
      <c r="B19" s="511" t="s">
        <v>17</v>
      </c>
      <c r="C19" s="446" t="s">
        <v>5</v>
      </c>
      <c r="D19" s="61" t="s">
        <v>6</v>
      </c>
      <c r="E19" s="263" t="s">
        <v>18</v>
      </c>
      <c r="F19" s="23" t="s">
        <v>10</v>
      </c>
      <c r="G19" s="39">
        <v>100</v>
      </c>
      <c r="H19" s="39">
        <v>100</v>
      </c>
      <c r="I19" s="16">
        <f t="shared" si="0"/>
        <v>100</v>
      </c>
      <c r="J19" s="436">
        <f>((((I21+I20)/2)+I19)/2)</f>
        <v>100.71428571428571</v>
      </c>
      <c r="K19" s="583"/>
      <c r="L19" s="586"/>
      <c r="M19" s="41"/>
    </row>
    <row r="20" spans="1:13" x14ac:dyDescent="0.25">
      <c r="A20" s="431"/>
      <c r="B20" s="512"/>
      <c r="C20" s="447"/>
      <c r="D20" s="61" t="s">
        <v>7</v>
      </c>
      <c r="E20" s="263" t="s">
        <v>19</v>
      </c>
      <c r="F20" s="23" t="s">
        <v>13</v>
      </c>
      <c r="G20" s="39">
        <v>35</v>
      </c>
      <c r="H20" s="39">
        <v>36</v>
      </c>
      <c r="I20" s="16">
        <f t="shared" si="0"/>
        <v>102.85714285714285</v>
      </c>
      <c r="J20" s="438"/>
      <c r="K20" s="584"/>
      <c r="L20" s="586"/>
      <c r="M20" s="41"/>
    </row>
    <row r="21" spans="1:13" x14ac:dyDescent="0.25">
      <c r="A21" s="431"/>
      <c r="B21" s="587"/>
      <c r="C21" s="439"/>
      <c r="D21" s="61" t="s">
        <v>7</v>
      </c>
      <c r="E21" s="263" t="s">
        <v>14</v>
      </c>
      <c r="F21" s="23" t="s">
        <v>21</v>
      </c>
      <c r="G21" s="39">
        <v>4080</v>
      </c>
      <c r="H21" s="39">
        <v>4080</v>
      </c>
      <c r="I21" s="16">
        <f t="shared" si="0"/>
        <v>100</v>
      </c>
      <c r="J21" s="437"/>
      <c r="K21" s="585"/>
      <c r="L21" s="586"/>
      <c r="M21" s="41"/>
    </row>
    <row r="22" spans="1:13" ht="32.25" customHeight="1" x14ac:dyDescent="0.25">
      <c r="A22" s="560"/>
      <c r="B22" s="580" t="s">
        <v>57</v>
      </c>
      <c r="C22" s="432" t="s">
        <v>5</v>
      </c>
      <c r="D22" s="61" t="s">
        <v>6</v>
      </c>
      <c r="E22" s="263" t="s">
        <v>125</v>
      </c>
      <c r="F22" s="23" t="s">
        <v>10</v>
      </c>
      <c r="G22" s="39">
        <v>100</v>
      </c>
      <c r="H22" s="39">
        <v>100</v>
      </c>
      <c r="I22" s="16">
        <f t="shared" si="0"/>
        <v>100</v>
      </c>
      <c r="J22" s="436">
        <f>((((I24+I23)/2)+I22)/2)</f>
        <v>100</v>
      </c>
      <c r="K22" s="597"/>
      <c r="L22" s="271"/>
      <c r="M22" s="124"/>
    </row>
    <row r="23" spans="1:13" ht="20.25" customHeight="1" x14ac:dyDescent="0.25">
      <c r="A23" s="560"/>
      <c r="B23" s="580"/>
      <c r="C23" s="432"/>
      <c r="D23" s="61" t="s">
        <v>7</v>
      </c>
      <c r="E23" s="263" t="s">
        <v>19</v>
      </c>
      <c r="F23" s="23" t="s">
        <v>13</v>
      </c>
      <c r="G23" s="11">
        <v>5</v>
      </c>
      <c r="H23" s="11">
        <v>5</v>
      </c>
      <c r="I23" s="16">
        <f t="shared" si="0"/>
        <v>100</v>
      </c>
      <c r="J23" s="438"/>
      <c r="K23" s="598"/>
      <c r="L23" s="271"/>
      <c r="M23" s="124"/>
    </row>
    <row r="24" spans="1:13" x14ac:dyDescent="0.25">
      <c r="A24" s="560"/>
      <c r="B24" s="580"/>
      <c r="C24" s="432"/>
      <c r="D24" s="61" t="s">
        <v>7</v>
      </c>
      <c r="E24" s="263" t="s">
        <v>20</v>
      </c>
      <c r="F24" s="23" t="s">
        <v>21</v>
      </c>
      <c r="G24" s="11">
        <v>585</v>
      </c>
      <c r="H24" s="11">
        <v>585</v>
      </c>
      <c r="I24" s="16">
        <f t="shared" si="0"/>
        <v>100</v>
      </c>
      <c r="J24" s="437"/>
      <c r="K24" s="599"/>
      <c r="L24" s="271"/>
      <c r="M24" s="124"/>
    </row>
    <row r="25" spans="1:13" ht="24" x14ac:dyDescent="0.25">
      <c r="A25" s="560"/>
      <c r="B25" s="591" t="s">
        <v>168</v>
      </c>
      <c r="C25" s="446" t="s">
        <v>5</v>
      </c>
      <c r="D25" s="61" t="s">
        <v>6</v>
      </c>
      <c r="E25" s="70" t="s">
        <v>18</v>
      </c>
      <c r="F25" s="23" t="s">
        <v>10</v>
      </c>
      <c r="G25" s="87">
        <v>100</v>
      </c>
      <c r="H25" s="87">
        <v>100</v>
      </c>
      <c r="I25" s="83">
        <f>H25/G25*100</f>
        <v>100</v>
      </c>
      <c r="J25" s="436">
        <f>((((I27+I26)/2)+I25)/2)</f>
        <v>100</v>
      </c>
      <c r="K25" s="594"/>
      <c r="L25" s="271"/>
      <c r="M25" s="124"/>
    </row>
    <row r="26" spans="1:13" x14ac:dyDescent="0.25">
      <c r="A26" s="560"/>
      <c r="B26" s="592"/>
      <c r="C26" s="447"/>
      <c r="D26" s="61" t="s">
        <v>7</v>
      </c>
      <c r="E26" s="263" t="s">
        <v>19</v>
      </c>
      <c r="F26" s="23" t="s">
        <v>13</v>
      </c>
      <c r="G26" s="87">
        <v>20</v>
      </c>
      <c r="H26" s="87">
        <v>20</v>
      </c>
      <c r="I26" s="83">
        <f t="shared" ref="I26:I27" si="2">H26/G26*100</f>
        <v>100</v>
      </c>
      <c r="J26" s="438"/>
      <c r="K26" s="595"/>
      <c r="L26" s="271"/>
      <c r="M26" s="124"/>
    </row>
    <row r="27" spans="1:13" x14ac:dyDescent="0.25">
      <c r="A27" s="561"/>
      <c r="B27" s="593"/>
      <c r="C27" s="439"/>
      <c r="D27" s="23" t="s">
        <v>7</v>
      </c>
      <c r="E27" s="263" t="s">
        <v>20</v>
      </c>
      <c r="F27" s="23" t="s">
        <v>21</v>
      </c>
      <c r="G27" s="87">
        <v>1440</v>
      </c>
      <c r="H27" s="87">
        <v>1440</v>
      </c>
      <c r="I27" s="83">
        <f t="shared" si="2"/>
        <v>100</v>
      </c>
      <c r="J27" s="437"/>
      <c r="K27" s="596"/>
      <c r="L27" s="122"/>
      <c r="M27" s="153"/>
    </row>
    <row r="28" spans="1:13" x14ac:dyDescent="0.25">
      <c r="B28" s="267"/>
      <c r="C28" s="267"/>
      <c r="D28" s="267"/>
      <c r="E28" s="267"/>
      <c r="F28" s="267"/>
      <c r="G28" s="267"/>
      <c r="H28" s="267"/>
      <c r="I28" s="267"/>
      <c r="J28" s="267"/>
      <c r="K28" s="267"/>
    </row>
    <row r="29" spans="1:13" x14ac:dyDescent="0.25">
      <c r="B29" s="267"/>
      <c r="C29" s="267"/>
      <c r="D29" s="267"/>
      <c r="E29" s="267"/>
      <c r="F29" s="267"/>
      <c r="G29" s="267"/>
      <c r="H29" s="267"/>
      <c r="I29" s="267"/>
      <c r="J29" s="267"/>
      <c r="K29" s="267"/>
    </row>
    <row r="30" spans="1:13" x14ac:dyDescent="0.25">
      <c r="B30" s="267"/>
      <c r="C30" s="267"/>
      <c r="D30" s="267"/>
      <c r="E30" s="267"/>
      <c r="F30" s="267"/>
      <c r="G30" s="267"/>
      <c r="H30" s="267"/>
      <c r="I30" s="267"/>
      <c r="J30" s="267"/>
      <c r="K30" s="267"/>
    </row>
  </sheetData>
  <autoFilter ref="A6:M21"/>
  <mergeCells count="35">
    <mergeCell ref="B25:B27"/>
    <mergeCell ref="J25:J27"/>
    <mergeCell ref="C25:C27"/>
    <mergeCell ref="K25:K27"/>
    <mergeCell ref="A22:A27"/>
    <mergeCell ref="B22:B24"/>
    <mergeCell ref="K22:K24"/>
    <mergeCell ref="C22:C24"/>
    <mergeCell ref="J22:J24"/>
    <mergeCell ref="B13:B15"/>
    <mergeCell ref="C13:C15"/>
    <mergeCell ref="J13:J15"/>
    <mergeCell ref="K13:K15"/>
    <mergeCell ref="A7:A21"/>
    <mergeCell ref="J19:J21"/>
    <mergeCell ref="B19:B21"/>
    <mergeCell ref="C19:C21"/>
    <mergeCell ref="K16:K18"/>
    <mergeCell ref="K19:K21"/>
    <mergeCell ref="H2:M2"/>
    <mergeCell ref="H3:M3"/>
    <mergeCell ref="B5:H5"/>
    <mergeCell ref="B7:B9"/>
    <mergeCell ref="C7:C9"/>
    <mergeCell ref="J7:J9"/>
    <mergeCell ref="M8:M12"/>
    <mergeCell ref="K10:K12"/>
    <mergeCell ref="J10:J12"/>
    <mergeCell ref="K7:K9"/>
    <mergeCell ref="L7:L21"/>
    <mergeCell ref="B10:B12"/>
    <mergeCell ref="B16:B18"/>
    <mergeCell ref="C16:C18"/>
    <mergeCell ref="J16:J18"/>
    <mergeCell ref="C10:C12"/>
  </mergeCells>
  <pageMargins left="0.11811023622047245" right="0.11811023622047245" top="0.35433070866141736" bottom="0.35433070866141736" header="0.31496062992125984" footer="0.31496062992125984"/>
  <pageSetup paperSize="9" scale="5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9"/>
  <sheetViews>
    <sheetView view="pageBreakPreview" topLeftCell="B6" zoomScaleNormal="70" zoomScaleSheetLayoutView="100" workbookViewId="0">
      <selection activeCell="A7" sqref="A7:A28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8.85546875" style="1" customWidth="1"/>
    <col min="9" max="12" width="15.85546875" style="1"/>
    <col min="13" max="13" width="18.7109375" style="1" customWidth="1"/>
    <col min="14" max="15" width="15.85546875" style="3"/>
    <col min="16" max="16384" width="15.85546875" style="1"/>
  </cols>
  <sheetData>
    <row r="1" spans="1:15" s="47" customFormat="1" x14ac:dyDescent="0.25">
      <c r="B1" s="261"/>
      <c r="C1" s="261"/>
      <c r="D1" s="261"/>
      <c r="E1" s="261"/>
      <c r="F1" s="261"/>
      <c r="G1" s="261"/>
      <c r="H1" s="261" t="s">
        <v>213</v>
      </c>
      <c r="I1" s="261"/>
      <c r="J1" s="261"/>
      <c r="K1" s="261"/>
      <c r="L1" s="261"/>
      <c r="M1" s="261"/>
      <c r="N1" s="3"/>
      <c r="O1" s="3"/>
    </row>
    <row r="2" spans="1:15" s="47" customFormat="1" ht="15" customHeight="1" x14ac:dyDescent="0.25">
      <c r="B2" s="261"/>
      <c r="C2" s="261"/>
      <c r="D2" s="261"/>
      <c r="E2" s="261"/>
      <c r="F2" s="261"/>
      <c r="G2" s="261"/>
      <c r="H2" s="450" t="s">
        <v>58</v>
      </c>
      <c r="I2" s="450"/>
      <c r="J2" s="450"/>
      <c r="K2" s="450"/>
      <c r="L2" s="450"/>
      <c r="M2" s="450"/>
      <c r="N2" s="3"/>
      <c r="O2" s="3"/>
    </row>
    <row r="3" spans="1:15" s="47" customFormat="1" ht="15" customHeight="1" x14ac:dyDescent="0.25">
      <c r="B3" s="261"/>
      <c r="C3" s="261"/>
      <c r="D3" s="261"/>
      <c r="E3" s="261"/>
      <c r="F3" s="261"/>
      <c r="G3" s="261"/>
      <c r="H3" s="450" t="s">
        <v>238</v>
      </c>
      <c r="I3" s="450"/>
      <c r="J3" s="450"/>
      <c r="K3" s="450"/>
      <c r="L3" s="450"/>
      <c r="M3" s="450"/>
      <c r="N3" s="3"/>
      <c r="O3" s="3"/>
    </row>
    <row r="4" spans="1:15" s="47" customFormat="1" ht="18.75" customHeight="1" x14ac:dyDescent="0.25"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3"/>
      <c r="O4" s="3"/>
    </row>
    <row r="5" spans="1:15" x14ac:dyDescent="0.25"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</row>
    <row r="6" spans="1:15" ht="18.75" customHeight="1" x14ac:dyDescent="0.3">
      <c r="A6" s="139"/>
      <c r="B6" s="442" t="s">
        <v>8</v>
      </c>
      <c r="C6" s="442"/>
      <c r="D6" s="442"/>
      <c r="E6" s="442"/>
      <c r="F6" s="442"/>
      <c r="G6" s="442"/>
      <c r="H6" s="442"/>
      <c r="I6" s="261"/>
      <c r="J6" s="261"/>
      <c r="K6" s="261"/>
      <c r="L6" s="261"/>
      <c r="M6" s="261"/>
    </row>
    <row r="7" spans="1:15" ht="96" x14ac:dyDescent="0.25">
      <c r="A7" s="10" t="s">
        <v>147</v>
      </c>
      <c r="B7" s="12" t="s">
        <v>128</v>
      </c>
      <c r="C7" s="13" t="s">
        <v>0</v>
      </c>
      <c r="D7" s="12" t="s">
        <v>129</v>
      </c>
      <c r="E7" s="13" t="s">
        <v>1</v>
      </c>
      <c r="F7" s="13" t="s">
        <v>2</v>
      </c>
      <c r="G7" s="13" t="s">
        <v>3</v>
      </c>
      <c r="H7" s="13" t="s">
        <v>4</v>
      </c>
      <c r="I7" s="258" t="s">
        <v>24</v>
      </c>
      <c r="J7" s="258" t="s">
        <v>25</v>
      </c>
      <c r="K7" s="258" t="s">
        <v>130</v>
      </c>
      <c r="L7" s="258" t="s">
        <v>148</v>
      </c>
      <c r="M7" s="13" t="s">
        <v>26</v>
      </c>
    </row>
    <row r="8" spans="1:15" ht="72" x14ac:dyDescent="0.25">
      <c r="A8" s="452" t="s">
        <v>29</v>
      </c>
      <c r="B8" s="432" t="s">
        <v>16</v>
      </c>
      <c r="C8" s="432" t="s">
        <v>5</v>
      </c>
      <c r="D8" s="25" t="s">
        <v>6</v>
      </c>
      <c r="E8" s="70" t="s">
        <v>9</v>
      </c>
      <c r="F8" s="25" t="s">
        <v>10</v>
      </c>
      <c r="G8" s="25">
        <v>100</v>
      </c>
      <c r="H8" s="25">
        <v>100</v>
      </c>
      <c r="I8" s="34">
        <f t="shared" ref="I8:I25" si="0">H8/G8*100</f>
        <v>100</v>
      </c>
      <c r="J8" s="436">
        <f>((((I10+I9)/2)+I8)/2)</f>
        <v>100</v>
      </c>
      <c r="K8" s="260"/>
      <c r="L8" s="436" t="s">
        <v>150</v>
      </c>
      <c r="M8" s="259">
        <f>(J8+J11+J14+J17+J20+J23+J26)/7</f>
        <v>99.796363174299003</v>
      </c>
    </row>
    <row r="9" spans="1:15" x14ac:dyDescent="0.25">
      <c r="A9" s="453"/>
      <c r="B9" s="432"/>
      <c r="C9" s="432"/>
      <c r="D9" s="25" t="s">
        <v>7</v>
      </c>
      <c r="E9" s="70" t="s">
        <v>12</v>
      </c>
      <c r="F9" s="25" t="s">
        <v>13</v>
      </c>
      <c r="G9" s="25">
        <v>12</v>
      </c>
      <c r="H9" s="25">
        <v>12</v>
      </c>
      <c r="I9" s="34">
        <f t="shared" si="0"/>
        <v>100</v>
      </c>
      <c r="J9" s="438"/>
      <c r="K9" s="124"/>
      <c r="L9" s="438"/>
      <c r="M9" s="45"/>
    </row>
    <row r="10" spans="1:15" ht="15" customHeight="1" x14ac:dyDescent="0.25">
      <c r="A10" s="453"/>
      <c r="B10" s="432"/>
      <c r="C10" s="432"/>
      <c r="D10" s="61" t="s">
        <v>7</v>
      </c>
      <c r="E10" s="70" t="s">
        <v>14</v>
      </c>
      <c r="F10" s="25" t="s">
        <v>15</v>
      </c>
      <c r="G10" s="25">
        <v>1228</v>
      </c>
      <c r="H10" s="57">
        <v>1228</v>
      </c>
      <c r="I10" s="97">
        <f t="shared" si="0"/>
        <v>100</v>
      </c>
      <c r="J10" s="437"/>
      <c r="K10" s="153"/>
      <c r="L10" s="438"/>
      <c r="M10" s="510" t="s">
        <v>160</v>
      </c>
    </row>
    <row r="11" spans="1:15" ht="72" x14ac:dyDescent="0.25">
      <c r="A11" s="453"/>
      <c r="B11" s="432" t="s">
        <v>11</v>
      </c>
      <c r="C11" s="432" t="s">
        <v>5</v>
      </c>
      <c r="D11" s="25" t="s">
        <v>6</v>
      </c>
      <c r="E11" s="70" t="s">
        <v>9</v>
      </c>
      <c r="F11" s="25" t="s">
        <v>10</v>
      </c>
      <c r="G11" s="25">
        <v>100</v>
      </c>
      <c r="H11" s="25">
        <v>100</v>
      </c>
      <c r="I11" s="34">
        <f t="shared" si="0"/>
        <v>100</v>
      </c>
      <c r="J11" s="436">
        <f>((((I13+I12)/2)+I11)/2)</f>
        <v>99.30250392731287</v>
      </c>
      <c r="K11" s="436"/>
      <c r="L11" s="438"/>
      <c r="M11" s="510"/>
    </row>
    <row r="12" spans="1:15" x14ac:dyDescent="0.25">
      <c r="A12" s="453"/>
      <c r="B12" s="432"/>
      <c r="C12" s="432"/>
      <c r="D12" s="25" t="s">
        <v>7</v>
      </c>
      <c r="E12" s="70" t="s">
        <v>12</v>
      </c>
      <c r="F12" s="25" t="s">
        <v>13</v>
      </c>
      <c r="G12" s="25">
        <v>72</v>
      </c>
      <c r="H12" s="25">
        <v>71</v>
      </c>
      <c r="I12" s="34">
        <f t="shared" si="0"/>
        <v>98.611111111111114</v>
      </c>
      <c r="J12" s="438"/>
      <c r="K12" s="438"/>
      <c r="L12" s="438"/>
      <c r="M12" s="48"/>
    </row>
    <row r="13" spans="1:15" x14ac:dyDescent="0.25">
      <c r="A13" s="453"/>
      <c r="B13" s="432"/>
      <c r="C13" s="432"/>
      <c r="D13" s="25" t="s">
        <v>7</v>
      </c>
      <c r="E13" s="70" t="s">
        <v>14</v>
      </c>
      <c r="F13" s="25" t="s">
        <v>15</v>
      </c>
      <c r="G13" s="25">
        <v>7851</v>
      </c>
      <c r="H13" s="25">
        <v>7741</v>
      </c>
      <c r="I13" s="34">
        <f t="shared" si="0"/>
        <v>98.598904598140365</v>
      </c>
      <c r="J13" s="437"/>
      <c r="K13" s="437"/>
      <c r="L13" s="438"/>
      <c r="M13" s="48"/>
    </row>
    <row r="14" spans="1:15" ht="24" customHeight="1" x14ac:dyDescent="0.25">
      <c r="A14" s="453"/>
      <c r="B14" s="432" t="s">
        <v>22</v>
      </c>
      <c r="C14" s="432" t="s">
        <v>5</v>
      </c>
      <c r="D14" s="25" t="s">
        <v>6</v>
      </c>
      <c r="E14" s="70" t="s">
        <v>18</v>
      </c>
      <c r="F14" s="25" t="s">
        <v>10</v>
      </c>
      <c r="G14" s="25">
        <v>100</v>
      </c>
      <c r="H14" s="57">
        <v>100</v>
      </c>
      <c r="I14" s="34">
        <f t="shared" si="0"/>
        <v>100</v>
      </c>
      <c r="J14" s="436">
        <f t="shared" ref="J14" si="1">((((I16+I15)/2)+I14)/2)</f>
        <v>100</v>
      </c>
      <c r="K14" s="436"/>
      <c r="L14" s="438"/>
      <c r="M14" s="45"/>
    </row>
    <row r="15" spans="1:15" x14ac:dyDescent="0.25">
      <c r="A15" s="453"/>
      <c r="B15" s="432"/>
      <c r="C15" s="432"/>
      <c r="D15" s="25" t="s">
        <v>7</v>
      </c>
      <c r="E15" s="70" t="s">
        <v>19</v>
      </c>
      <c r="F15" s="25" t="s">
        <v>13</v>
      </c>
      <c r="G15" s="25">
        <v>12</v>
      </c>
      <c r="H15" s="57">
        <v>12</v>
      </c>
      <c r="I15" s="34">
        <f t="shared" si="0"/>
        <v>100</v>
      </c>
      <c r="J15" s="438"/>
      <c r="K15" s="438"/>
      <c r="L15" s="438"/>
      <c r="M15" s="45"/>
    </row>
    <row r="16" spans="1:15" x14ac:dyDescent="0.25">
      <c r="A16" s="453"/>
      <c r="B16" s="432"/>
      <c r="C16" s="432"/>
      <c r="D16" s="25" t="s">
        <v>7</v>
      </c>
      <c r="E16" s="70" t="s">
        <v>20</v>
      </c>
      <c r="F16" s="25" t="s">
        <v>21</v>
      </c>
      <c r="G16" s="25">
        <v>1416</v>
      </c>
      <c r="H16" s="57">
        <v>1416</v>
      </c>
      <c r="I16" s="97">
        <f t="shared" si="0"/>
        <v>100</v>
      </c>
      <c r="J16" s="437"/>
      <c r="K16" s="437"/>
      <c r="L16" s="438"/>
      <c r="M16" s="45"/>
    </row>
    <row r="17" spans="1:13" ht="24" customHeight="1" x14ac:dyDescent="0.25">
      <c r="A17" s="453"/>
      <c r="B17" s="432" t="s">
        <v>17</v>
      </c>
      <c r="C17" s="432" t="s">
        <v>5</v>
      </c>
      <c r="D17" s="25" t="s">
        <v>6</v>
      </c>
      <c r="E17" s="70" t="s">
        <v>18</v>
      </c>
      <c r="F17" s="25" t="s">
        <v>10</v>
      </c>
      <c r="G17" s="25">
        <v>100</v>
      </c>
      <c r="H17" s="57">
        <v>100</v>
      </c>
      <c r="I17" s="34">
        <f t="shared" si="0"/>
        <v>100</v>
      </c>
      <c r="J17" s="436">
        <f t="shared" ref="J17" si="2">((((I19+I18)/2)+I17)/2)</f>
        <v>99.272038292780223</v>
      </c>
      <c r="K17" s="436"/>
      <c r="L17" s="438"/>
      <c r="M17" s="45"/>
    </row>
    <row r="18" spans="1:13" x14ac:dyDescent="0.25">
      <c r="A18" s="453"/>
      <c r="B18" s="432"/>
      <c r="C18" s="432"/>
      <c r="D18" s="25" t="s">
        <v>7</v>
      </c>
      <c r="E18" s="70" t="s">
        <v>19</v>
      </c>
      <c r="F18" s="25" t="s">
        <v>13</v>
      </c>
      <c r="G18" s="25">
        <v>69</v>
      </c>
      <c r="H18" s="57">
        <v>68</v>
      </c>
      <c r="I18" s="34">
        <f t="shared" si="0"/>
        <v>98.550724637681171</v>
      </c>
      <c r="J18" s="438"/>
      <c r="K18" s="438"/>
      <c r="L18" s="438"/>
      <c r="M18" s="45"/>
    </row>
    <row r="19" spans="1:13" x14ac:dyDescent="0.25">
      <c r="A19" s="453"/>
      <c r="B19" s="432"/>
      <c r="C19" s="432"/>
      <c r="D19" s="25" t="s">
        <v>7</v>
      </c>
      <c r="E19" s="70" t="s">
        <v>20</v>
      </c>
      <c r="F19" s="25" t="s">
        <v>21</v>
      </c>
      <c r="G19" s="25">
        <v>7521</v>
      </c>
      <c r="H19" s="57">
        <v>7411</v>
      </c>
      <c r="I19" s="34">
        <f t="shared" si="0"/>
        <v>98.537428533439694</v>
      </c>
      <c r="J19" s="437"/>
      <c r="K19" s="437"/>
      <c r="L19" s="438"/>
      <c r="M19" s="45"/>
    </row>
    <row r="20" spans="1:13" ht="24" customHeight="1" x14ac:dyDescent="0.25">
      <c r="A20" s="453"/>
      <c r="B20" s="446" t="s">
        <v>57</v>
      </c>
      <c r="C20" s="446" t="s">
        <v>5</v>
      </c>
      <c r="D20" s="25" t="s">
        <v>6</v>
      </c>
      <c r="E20" s="70" t="s">
        <v>18</v>
      </c>
      <c r="F20" s="25" t="s">
        <v>10</v>
      </c>
      <c r="G20" s="81">
        <v>100</v>
      </c>
      <c r="H20" s="57">
        <v>100</v>
      </c>
      <c r="I20" s="34">
        <f t="shared" si="0"/>
        <v>100</v>
      </c>
      <c r="J20" s="436">
        <f t="shared" ref="J20" si="3">((((I22+I21)/2)+I20)/2)</f>
        <v>100</v>
      </c>
      <c r="K20" s="436"/>
      <c r="L20" s="438"/>
      <c r="M20" s="577"/>
    </row>
    <row r="21" spans="1:13" x14ac:dyDescent="0.25">
      <c r="A21" s="453"/>
      <c r="B21" s="447"/>
      <c r="C21" s="447"/>
      <c r="D21" s="25" t="s">
        <v>7</v>
      </c>
      <c r="E21" s="70" t="s">
        <v>19</v>
      </c>
      <c r="F21" s="25" t="s">
        <v>13</v>
      </c>
      <c r="G21" s="81">
        <v>2</v>
      </c>
      <c r="H21" s="57">
        <v>2</v>
      </c>
      <c r="I21" s="34">
        <f t="shared" si="0"/>
        <v>100</v>
      </c>
      <c r="J21" s="438"/>
      <c r="K21" s="438"/>
      <c r="L21" s="438"/>
      <c r="M21" s="577"/>
    </row>
    <row r="22" spans="1:13" x14ac:dyDescent="0.25">
      <c r="A22" s="453"/>
      <c r="B22" s="439"/>
      <c r="C22" s="439"/>
      <c r="D22" s="25" t="s">
        <v>7</v>
      </c>
      <c r="E22" s="70" t="s">
        <v>20</v>
      </c>
      <c r="F22" s="25" t="s">
        <v>21</v>
      </c>
      <c r="G22" s="81">
        <v>220</v>
      </c>
      <c r="H22" s="57">
        <v>220</v>
      </c>
      <c r="I22" s="34">
        <f t="shared" si="0"/>
        <v>100</v>
      </c>
      <c r="J22" s="437"/>
      <c r="K22" s="437"/>
      <c r="L22" s="438"/>
      <c r="M22" s="577"/>
    </row>
    <row r="23" spans="1:13" ht="24" x14ac:dyDescent="0.25">
      <c r="A23" s="453"/>
      <c r="B23" s="446" t="s">
        <v>117</v>
      </c>
      <c r="C23" s="446" t="s">
        <v>5</v>
      </c>
      <c r="D23" s="61" t="s">
        <v>6</v>
      </c>
      <c r="E23" s="70" t="s">
        <v>18</v>
      </c>
      <c r="F23" s="61" t="s">
        <v>10</v>
      </c>
      <c r="G23" s="87">
        <v>100</v>
      </c>
      <c r="H23" s="84">
        <v>100</v>
      </c>
      <c r="I23" s="83">
        <f t="shared" si="0"/>
        <v>100</v>
      </c>
      <c r="J23" s="436">
        <f t="shared" ref="J23" si="4">((((I25+I24)/2)+I23)/2)</f>
        <v>100</v>
      </c>
      <c r="K23" s="459"/>
      <c r="L23" s="438"/>
      <c r="M23" s="577"/>
    </row>
    <row r="24" spans="1:13" x14ac:dyDescent="0.25">
      <c r="A24" s="453"/>
      <c r="B24" s="447"/>
      <c r="C24" s="447"/>
      <c r="D24" s="61" t="s">
        <v>7</v>
      </c>
      <c r="E24" s="258" t="s">
        <v>19</v>
      </c>
      <c r="F24" s="61" t="s">
        <v>13</v>
      </c>
      <c r="G24" s="87">
        <v>1</v>
      </c>
      <c r="H24" s="84">
        <v>1</v>
      </c>
      <c r="I24" s="83">
        <f t="shared" si="0"/>
        <v>100</v>
      </c>
      <c r="J24" s="438"/>
      <c r="K24" s="460"/>
      <c r="L24" s="438"/>
      <c r="M24" s="577"/>
    </row>
    <row r="25" spans="1:13" x14ac:dyDescent="0.25">
      <c r="A25" s="453"/>
      <c r="B25" s="439"/>
      <c r="C25" s="439"/>
      <c r="D25" s="61" t="s">
        <v>7</v>
      </c>
      <c r="E25" s="258" t="s">
        <v>20</v>
      </c>
      <c r="F25" s="61" t="s">
        <v>21</v>
      </c>
      <c r="G25" s="87">
        <v>110</v>
      </c>
      <c r="H25" s="84">
        <v>110</v>
      </c>
      <c r="I25" s="83">
        <f t="shared" si="0"/>
        <v>100</v>
      </c>
      <c r="J25" s="437"/>
      <c r="K25" s="461"/>
      <c r="L25" s="438"/>
      <c r="M25" s="577"/>
    </row>
    <row r="26" spans="1:13" ht="24" x14ac:dyDescent="0.25">
      <c r="A26" s="453"/>
      <c r="B26" s="432" t="s">
        <v>168</v>
      </c>
      <c r="C26" s="432" t="s">
        <v>5</v>
      </c>
      <c r="D26" s="25" t="s">
        <v>6</v>
      </c>
      <c r="E26" s="70" t="s">
        <v>40</v>
      </c>
      <c r="F26" s="25" t="s">
        <v>10</v>
      </c>
      <c r="G26" s="81">
        <v>100</v>
      </c>
      <c r="H26" s="57">
        <v>100</v>
      </c>
      <c r="I26" s="34">
        <f t="shared" ref="I26:I28" si="5">H26*100/G26</f>
        <v>100</v>
      </c>
      <c r="J26" s="436">
        <f>(((I27+I28)/2)+I26)/2</f>
        <v>100</v>
      </c>
      <c r="K26" s="433"/>
      <c r="L26" s="438"/>
      <c r="M26" s="577"/>
    </row>
    <row r="27" spans="1:13" x14ac:dyDescent="0.25">
      <c r="A27" s="453"/>
      <c r="B27" s="432"/>
      <c r="C27" s="432"/>
      <c r="D27" s="25" t="s">
        <v>7</v>
      </c>
      <c r="E27" s="70" t="s">
        <v>12</v>
      </c>
      <c r="F27" s="25" t="s">
        <v>13</v>
      </c>
      <c r="G27" s="81">
        <v>26</v>
      </c>
      <c r="H27" s="57">
        <v>26</v>
      </c>
      <c r="I27" s="34">
        <f t="shared" si="5"/>
        <v>100</v>
      </c>
      <c r="J27" s="438"/>
      <c r="K27" s="434"/>
      <c r="L27" s="438"/>
      <c r="M27" s="577"/>
    </row>
    <row r="28" spans="1:13" x14ac:dyDescent="0.25">
      <c r="A28" s="454"/>
      <c r="B28" s="432"/>
      <c r="C28" s="432"/>
      <c r="D28" s="25" t="s">
        <v>7</v>
      </c>
      <c r="E28" s="70" t="s">
        <v>41</v>
      </c>
      <c r="F28" s="25" t="s">
        <v>42</v>
      </c>
      <c r="G28" s="81">
        <v>1872</v>
      </c>
      <c r="H28" s="57">
        <v>1872</v>
      </c>
      <c r="I28" s="34">
        <f t="shared" si="5"/>
        <v>100</v>
      </c>
      <c r="J28" s="437"/>
      <c r="K28" s="435"/>
      <c r="L28" s="437"/>
      <c r="M28" s="578"/>
    </row>
    <row r="29" spans="1:13" x14ac:dyDescent="0.25">
      <c r="A29" s="139"/>
      <c r="B29" s="139"/>
      <c r="C29" s="139"/>
      <c r="D29" s="139"/>
      <c r="E29" s="139"/>
      <c r="F29" s="139"/>
      <c r="G29" s="139"/>
      <c r="H29" s="139"/>
      <c r="I29" s="139"/>
      <c r="J29" s="139" t="s">
        <v>159</v>
      </c>
      <c r="K29" s="139"/>
      <c r="L29" s="139"/>
      <c r="M29" s="139"/>
    </row>
  </sheetData>
  <autoFilter ref="A7:M29"/>
  <mergeCells count="34">
    <mergeCell ref="J11:J13"/>
    <mergeCell ref="K11:K13"/>
    <mergeCell ref="B14:B16"/>
    <mergeCell ref="B20:B22"/>
    <mergeCell ref="C20:C22"/>
    <mergeCell ref="B6:H6"/>
    <mergeCell ref="A8:A28"/>
    <mergeCell ref="B8:B10"/>
    <mergeCell ref="C8:C10"/>
    <mergeCell ref="C14:C16"/>
    <mergeCell ref="B17:B19"/>
    <mergeCell ref="C17:C19"/>
    <mergeCell ref="B23:B25"/>
    <mergeCell ref="C23:C25"/>
    <mergeCell ref="B26:B28"/>
    <mergeCell ref="C26:C28"/>
    <mergeCell ref="B11:B13"/>
    <mergeCell ref="C11:C13"/>
    <mergeCell ref="J8:J10"/>
    <mergeCell ref="J20:J22"/>
    <mergeCell ref="H2:M2"/>
    <mergeCell ref="H3:M3"/>
    <mergeCell ref="K20:K22"/>
    <mergeCell ref="J14:J16"/>
    <mergeCell ref="K14:K16"/>
    <mergeCell ref="J17:J19"/>
    <mergeCell ref="K17:K19"/>
    <mergeCell ref="M20:M28"/>
    <mergeCell ref="J23:J25"/>
    <mergeCell ref="K23:K25"/>
    <mergeCell ref="J26:J28"/>
    <mergeCell ref="K26:K28"/>
    <mergeCell ref="L8:L28"/>
    <mergeCell ref="M10:M11"/>
  </mergeCells>
  <pageMargins left="0.7" right="0.7" top="0.75" bottom="0.75" header="0.3" footer="0.3"/>
  <pageSetup paperSize="9" scale="4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2"/>
  <sheetViews>
    <sheetView view="pageBreakPreview" topLeftCell="A9" zoomScaleNormal="70" zoomScaleSheetLayoutView="100" workbookViewId="0">
      <selection activeCell="A23" sqref="A23"/>
    </sheetView>
  </sheetViews>
  <sheetFormatPr defaultColWidth="15.85546875" defaultRowHeight="15" x14ac:dyDescent="0.25"/>
  <cols>
    <col min="1" max="1" width="15.85546875" style="424"/>
    <col min="2" max="2" width="36.5703125" style="1" customWidth="1"/>
    <col min="3" max="3" width="17" style="1" bestFit="1" customWidth="1"/>
    <col min="4" max="4" width="14.85546875" style="1" bestFit="1" customWidth="1"/>
    <col min="5" max="5" width="21" style="1" bestFit="1" customWidth="1"/>
    <col min="6" max="6" width="11.42578125" style="1" bestFit="1" customWidth="1"/>
    <col min="7" max="8" width="15.42578125" style="1" bestFit="1" customWidth="1"/>
    <col min="9" max="9" width="15.7109375" style="1" bestFit="1" customWidth="1"/>
    <col min="10" max="10" width="14.28515625" style="1" bestFit="1" customWidth="1"/>
    <col min="11" max="11" width="19.5703125" style="1" bestFit="1" customWidth="1"/>
    <col min="12" max="12" width="11.28515625" style="1" bestFit="1" customWidth="1"/>
    <col min="13" max="13" width="14.85546875" style="1" bestFit="1" customWidth="1"/>
    <col min="14" max="14" width="15.85546875" style="1"/>
    <col min="15" max="16" width="15.85546875" style="3"/>
    <col min="17" max="16384" width="15.85546875" style="1"/>
  </cols>
  <sheetData>
    <row r="1" spans="1:14" ht="30.75" customHeight="1" x14ac:dyDescent="0.25">
      <c r="B1" s="267"/>
      <c r="C1" s="267"/>
      <c r="D1" s="267"/>
      <c r="E1" s="267"/>
      <c r="F1" s="267"/>
      <c r="G1" s="267"/>
      <c r="H1" s="267" t="s">
        <v>255</v>
      </c>
      <c r="I1" s="267"/>
      <c r="J1" s="267"/>
      <c r="K1" s="267"/>
      <c r="L1" s="267"/>
      <c r="M1" s="267"/>
      <c r="N1" s="267"/>
    </row>
    <row r="2" spans="1:14" x14ac:dyDescent="0.25">
      <c r="B2" s="267"/>
      <c r="C2" s="267"/>
      <c r="D2" s="267"/>
      <c r="E2" s="267"/>
      <c r="F2" s="267"/>
      <c r="G2" s="267"/>
      <c r="H2" s="450" t="s">
        <v>58</v>
      </c>
      <c r="I2" s="450"/>
      <c r="J2" s="450"/>
      <c r="K2" s="450"/>
      <c r="L2" s="450"/>
      <c r="M2" s="450"/>
    </row>
    <row r="3" spans="1:14" ht="15" customHeight="1" x14ac:dyDescent="0.25">
      <c r="B3" s="267"/>
      <c r="C3" s="267"/>
      <c r="D3" s="267"/>
      <c r="E3" s="267"/>
      <c r="F3" s="267"/>
      <c r="G3" s="267"/>
      <c r="H3" s="450" t="s">
        <v>238</v>
      </c>
      <c r="I3" s="450"/>
      <c r="J3" s="450"/>
      <c r="K3" s="450"/>
      <c r="L3" s="450"/>
      <c r="M3" s="450"/>
    </row>
    <row r="4" spans="1:14" x14ac:dyDescent="0.25"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</row>
    <row r="5" spans="1:14" ht="18.75" x14ac:dyDescent="0.3">
      <c r="B5" s="442" t="s">
        <v>8</v>
      </c>
      <c r="C5" s="442"/>
      <c r="D5" s="442"/>
      <c r="E5" s="442"/>
      <c r="F5" s="442"/>
      <c r="G5" s="442"/>
      <c r="H5" s="442"/>
      <c r="I5" s="267"/>
      <c r="J5" s="267"/>
      <c r="K5" s="267"/>
      <c r="L5" s="267"/>
      <c r="M5" s="267"/>
    </row>
    <row r="6" spans="1:14" x14ac:dyDescent="0.25"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</row>
    <row r="7" spans="1:14" ht="96" x14ac:dyDescent="0.25">
      <c r="A7" s="10" t="s">
        <v>147</v>
      </c>
      <c r="B7" s="12" t="s">
        <v>128</v>
      </c>
      <c r="C7" s="13" t="s">
        <v>0</v>
      </c>
      <c r="D7" s="12" t="s">
        <v>129</v>
      </c>
      <c r="E7" s="13" t="s">
        <v>1</v>
      </c>
      <c r="F7" s="13" t="s">
        <v>2</v>
      </c>
      <c r="G7" s="268" t="s">
        <v>3</v>
      </c>
      <c r="H7" s="268" t="s">
        <v>4</v>
      </c>
      <c r="I7" s="263" t="s">
        <v>24</v>
      </c>
      <c r="J7" s="263" t="s">
        <v>25</v>
      </c>
      <c r="K7" s="263" t="s">
        <v>130</v>
      </c>
      <c r="L7" s="263" t="s">
        <v>148</v>
      </c>
      <c r="M7" s="13" t="s">
        <v>26</v>
      </c>
    </row>
    <row r="8" spans="1:14" ht="88.5" customHeight="1" x14ac:dyDescent="0.25">
      <c r="A8" s="452" t="s">
        <v>256</v>
      </c>
      <c r="B8" s="432" t="s">
        <v>16</v>
      </c>
      <c r="C8" s="432" t="s">
        <v>5</v>
      </c>
      <c r="D8" s="61" t="s">
        <v>6</v>
      </c>
      <c r="E8" s="263" t="s">
        <v>9</v>
      </c>
      <c r="F8" s="61" t="s">
        <v>10</v>
      </c>
      <c r="G8" s="82">
        <v>100</v>
      </c>
      <c r="H8" s="82">
        <v>100</v>
      </c>
      <c r="I8" s="266">
        <f t="shared" ref="I8:I19" si="0">H8/G8*100</f>
        <v>100</v>
      </c>
      <c r="J8" s="436">
        <f>((((I10+I9)/2)+I8)/2)</f>
        <v>98.106060606060609</v>
      </c>
      <c r="K8" s="436"/>
      <c r="L8" s="436" t="s">
        <v>150</v>
      </c>
      <c r="M8" s="264">
        <f>(J8+J11+J14+J17+J20)/5</f>
        <v>97.657573763518059</v>
      </c>
    </row>
    <row r="9" spans="1:14" x14ac:dyDescent="0.25">
      <c r="A9" s="453"/>
      <c r="B9" s="432"/>
      <c r="C9" s="432"/>
      <c r="D9" s="61" t="s">
        <v>7</v>
      </c>
      <c r="E9" s="263" t="s">
        <v>12</v>
      </c>
      <c r="F9" s="61" t="s">
        <v>13</v>
      </c>
      <c r="G9" s="82">
        <v>22</v>
      </c>
      <c r="H9" s="82">
        <v>21</v>
      </c>
      <c r="I9" s="266">
        <f t="shared" si="0"/>
        <v>95.454545454545453</v>
      </c>
      <c r="J9" s="438"/>
      <c r="K9" s="438"/>
      <c r="L9" s="438"/>
      <c r="M9" s="45"/>
    </row>
    <row r="10" spans="1:14" x14ac:dyDescent="0.25">
      <c r="A10" s="453"/>
      <c r="B10" s="432"/>
      <c r="C10" s="432"/>
      <c r="D10" s="61" t="s">
        <v>7</v>
      </c>
      <c r="E10" s="263" t="s">
        <v>14</v>
      </c>
      <c r="F10" s="61" t="s">
        <v>15</v>
      </c>
      <c r="G10" s="82">
        <v>2310</v>
      </c>
      <c r="H10" s="82">
        <v>2240</v>
      </c>
      <c r="I10" s="266">
        <f t="shared" si="0"/>
        <v>96.969696969696969</v>
      </c>
      <c r="J10" s="437"/>
      <c r="K10" s="437"/>
      <c r="L10" s="438"/>
      <c r="M10" s="45"/>
    </row>
    <row r="11" spans="1:14" ht="89.25" customHeight="1" x14ac:dyDescent="0.25">
      <c r="A11" s="453"/>
      <c r="B11" s="432" t="s">
        <v>11</v>
      </c>
      <c r="C11" s="432" t="s">
        <v>5</v>
      </c>
      <c r="D11" s="61" t="s">
        <v>6</v>
      </c>
      <c r="E11" s="263" t="s">
        <v>9</v>
      </c>
      <c r="F11" s="61" t="s">
        <v>10</v>
      </c>
      <c r="G11" s="82">
        <v>100</v>
      </c>
      <c r="H11" s="82">
        <v>100</v>
      </c>
      <c r="I11" s="266">
        <f t="shared" si="0"/>
        <v>100</v>
      </c>
      <c r="J11" s="436">
        <f>((((I13+I12)/2)+I11)/2)</f>
        <v>96.037873802734524</v>
      </c>
      <c r="K11" s="436"/>
      <c r="L11" s="438"/>
      <c r="M11" s="269" t="s">
        <v>160</v>
      </c>
    </row>
    <row r="12" spans="1:14" x14ac:dyDescent="0.25">
      <c r="A12" s="453"/>
      <c r="B12" s="432"/>
      <c r="C12" s="432"/>
      <c r="D12" s="61" t="s">
        <v>7</v>
      </c>
      <c r="E12" s="263" t="s">
        <v>12</v>
      </c>
      <c r="F12" s="61" t="s">
        <v>13</v>
      </c>
      <c r="G12" s="82">
        <v>60</v>
      </c>
      <c r="H12" s="82">
        <v>62</v>
      </c>
      <c r="I12" s="266">
        <f t="shared" si="0"/>
        <v>103.33333333333334</v>
      </c>
      <c r="J12" s="438"/>
      <c r="K12" s="438"/>
      <c r="L12" s="438"/>
      <c r="M12" s="45"/>
    </row>
    <row r="13" spans="1:14" x14ac:dyDescent="0.25">
      <c r="A13" s="453"/>
      <c r="B13" s="432"/>
      <c r="C13" s="432"/>
      <c r="D13" s="61" t="s">
        <v>7</v>
      </c>
      <c r="E13" s="263" t="s">
        <v>14</v>
      </c>
      <c r="F13" s="61" t="s">
        <v>15</v>
      </c>
      <c r="G13" s="82">
        <v>9118</v>
      </c>
      <c r="H13" s="82">
        <v>7369</v>
      </c>
      <c r="I13" s="266">
        <f t="shared" si="0"/>
        <v>80.818161877604737</v>
      </c>
      <c r="J13" s="437"/>
      <c r="K13" s="437"/>
      <c r="L13" s="438"/>
      <c r="M13" s="45"/>
    </row>
    <row r="14" spans="1:14" ht="36" x14ac:dyDescent="0.25">
      <c r="A14" s="453"/>
      <c r="B14" s="432" t="s">
        <v>22</v>
      </c>
      <c r="C14" s="432" t="s">
        <v>5</v>
      </c>
      <c r="D14" s="61" t="s">
        <v>6</v>
      </c>
      <c r="E14" s="263" t="s">
        <v>18</v>
      </c>
      <c r="F14" s="61" t="s">
        <v>10</v>
      </c>
      <c r="G14" s="82">
        <v>100</v>
      </c>
      <c r="H14" s="82">
        <v>100</v>
      </c>
      <c r="I14" s="266">
        <f t="shared" si="0"/>
        <v>100</v>
      </c>
      <c r="J14" s="436">
        <f>((((I16+I15)/2)+I14)/2)</f>
        <v>98.106060606060609</v>
      </c>
      <c r="K14" s="459"/>
      <c r="L14" s="438"/>
      <c r="M14" s="45"/>
    </row>
    <row r="15" spans="1:14" x14ac:dyDescent="0.25">
      <c r="A15" s="453"/>
      <c r="B15" s="432"/>
      <c r="C15" s="432"/>
      <c r="D15" s="61" t="s">
        <v>7</v>
      </c>
      <c r="E15" s="263" t="s">
        <v>19</v>
      </c>
      <c r="F15" s="61" t="s">
        <v>13</v>
      </c>
      <c r="G15" s="82">
        <v>22</v>
      </c>
      <c r="H15" s="82">
        <v>21</v>
      </c>
      <c r="I15" s="266">
        <f t="shared" si="0"/>
        <v>95.454545454545453</v>
      </c>
      <c r="J15" s="438"/>
      <c r="K15" s="460"/>
      <c r="L15" s="438"/>
      <c r="M15" s="45"/>
    </row>
    <row r="16" spans="1:14" x14ac:dyDescent="0.25">
      <c r="A16" s="453"/>
      <c r="B16" s="432"/>
      <c r="C16" s="432"/>
      <c r="D16" s="61" t="s">
        <v>7</v>
      </c>
      <c r="E16" s="263" t="s">
        <v>20</v>
      </c>
      <c r="F16" s="61" t="s">
        <v>21</v>
      </c>
      <c r="G16" s="82">
        <v>2310</v>
      </c>
      <c r="H16" s="82">
        <v>2240</v>
      </c>
      <c r="I16" s="266">
        <f t="shared" si="0"/>
        <v>96.969696969696969</v>
      </c>
      <c r="J16" s="437"/>
      <c r="K16" s="461"/>
      <c r="L16" s="438"/>
      <c r="M16" s="45"/>
    </row>
    <row r="17" spans="1:13" ht="36" x14ac:dyDescent="0.25">
      <c r="A17" s="453"/>
      <c r="B17" s="432" t="s">
        <v>17</v>
      </c>
      <c r="C17" s="432" t="s">
        <v>5</v>
      </c>
      <c r="D17" s="61" t="s">
        <v>6</v>
      </c>
      <c r="E17" s="263" t="s">
        <v>18</v>
      </c>
      <c r="F17" s="61" t="s">
        <v>10</v>
      </c>
      <c r="G17" s="82">
        <v>100</v>
      </c>
      <c r="H17" s="82">
        <v>100</v>
      </c>
      <c r="I17" s="266">
        <f t="shared" si="0"/>
        <v>100</v>
      </c>
      <c r="J17" s="436">
        <f>((((I19+I18)/2)+I17)/2)</f>
        <v>96.037873802734524</v>
      </c>
      <c r="K17" s="436"/>
      <c r="L17" s="438"/>
      <c r="M17" s="45"/>
    </row>
    <row r="18" spans="1:13" x14ac:dyDescent="0.25">
      <c r="A18" s="453"/>
      <c r="B18" s="432"/>
      <c r="C18" s="432"/>
      <c r="D18" s="61" t="s">
        <v>7</v>
      </c>
      <c r="E18" s="263" t="s">
        <v>19</v>
      </c>
      <c r="F18" s="61" t="s">
        <v>13</v>
      </c>
      <c r="G18" s="82">
        <v>60</v>
      </c>
      <c r="H18" s="82">
        <v>62</v>
      </c>
      <c r="I18" s="266">
        <f t="shared" si="0"/>
        <v>103.33333333333334</v>
      </c>
      <c r="J18" s="438"/>
      <c r="K18" s="438"/>
      <c r="L18" s="438"/>
      <c r="M18" s="577"/>
    </row>
    <row r="19" spans="1:13" x14ac:dyDescent="0.25">
      <c r="A19" s="453"/>
      <c r="B19" s="432"/>
      <c r="C19" s="432"/>
      <c r="D19" s="61" t="s">
        <v>7</v>
      </c>
      <c r="E19" s="263" t="s">
        <v>20</v>
      </c>
      <c r="F19" s="61" t="s">
        <v>21</v>
      </c>
      <c r="G19" s="82">
        <v>9118</v>
      </c>
      <c r="H19" s="82">
        <v>7369</v>
      </c>
      <c r="I19" s="266">
        <f t="shared" si="0"/>
        <v>80.818161877604737</v>
      </c>
      <c r="J19" s="437"/>
      <c r="K19" s="437"/>
      <c r="L19" s="438"/>
      <c r="M19" s="577"/>
    </row>
    <row r="20" spans="1:13" ht="24" x14ac:dyDescent="0.25">
      <c r="A20" s="453"/>
      <c r="B20" s="432" t="s">
        <v>168</v>
      </c>
      <c r="C20" s="432" t="s">
        <v>5</v>
      </c>
      <c r="D20" s="25" t="s">
        <v>6</v>
      </c>
      <c r="E20" s="70" t="s">
        <v>40</v>
      </c>
      <c r="F20" s="25" t="s">
        <v>10</v>
      </c>
      <c r="G20" s="81">
        <v>100</v>
      </c>
      <c r="H20" s="57">
        <v>100</v>
      </c>
      <c r="I20" s="266">
        <f t="shared" ref="I20:I22" si="1">H20*100/G20</f>
        <v>100</v>
      </c>
      <c r="J20" s="436">
        <f>(((I21+I22)/2)+I20)/2</f>
        <v>100</v>
      </c>
      <c r="K20" s="559"/>
      <c r="L20" s="438"/>
      <c r="M20" s="577"/>
    </row>
    <row r="21" spans="1:13" x14ac:dyDescent="0.25">
      <c r="A21" s="453"/>
      <c r="B21" s="432"/>
      <c r="C21" s="432"/>
      <c r="D21" s="25" t="s">
        <v>7</v>
      </c>
      <c r="E21" s="70" t="s">
        <v>12</v>
      </c>
      <c r="F21" s="25" t="s">
        <v>13</v>
      </c>
      <c r="G21" s="81">
        <v>24</v>
      </c>
      <c r="H21" s="57">
        <v>24</v>
      </c>
      <c r="I21" s="266">
        <f t="shared" si="1"/>
        <v>100</v>
      </c>
      <c r="J21" s="438"/>
      <c r="K21" s="560"/>
      <c r="L21" s="438"/>
      <c r="M21" s="577"/>
    </row>
    <row r="22" spans="1:13" x14ac:dyDescent="0.25">
      <c r="A22" s="454"/>
      <c r="B22" s="432"/>
      <c r="C22" s="432"/>
      <c r="D22" s="25" t="s">
        <v>7</v>
      </c>
      <c r="E22" s="70" t="s">
        <v>41</v>
      </c>
      <c r="F22" s="25" t="s">
        <v>42</v>
      </c>
      <c r="G22" s="81">
        <v>1728</v>
      </c>
      <c r="H22" s="57">
        <v>1728</v>
      </c>
      <c r="I22" s="266">
        <f t="shared" si="1"/>
        <v>100</v>
      </c>
      <c r="J22" s="437"/>
      <c r="K22" s="561"/>
      <c r="L22" s="437"/>
      <c r="M22" s="578"/>
    </row>
  </sheetData>
  <mergeCells count="26">
    <mergeCell ref="B20:B22"/>
    <mergeCell ref="C20:C22"/>
    <mergeCell ref="K20:K22"/>
    <mergeCell ref="K11:K13"/>
    <mergeCell ref="C14:C16"/>
    <mergeCell ref="K14:K16"/>
    <mergeCell ref="C17:C19"/>
    <mergeCell ref="K17:K19"/>
    <mergeCell ref="J20:J22"/>
    <mergeCell ref="C11:C13"/>
    <mergeCell ref="A8:A22"/>
    <mergeCell ref="H2:M2"/>
    <mergeCell ref="H3:M3"/>
    <mergeCell ref="B5:H5"/>
    <mergeCell ref="B8:B10"/>
    <mergeCell ref="C8:C10"/>
    <mergeCell ref="J8:J10"/>
    <mergeCell ref="K8:K10"/>
    <mergeCell ref="L8:L22"/>
    <mergeCell ref="B11:B13"/>
    <mergeCell ref="J11:J13"/>
    <mergeCell ref="B14:B16"/>
    <mergeCell ref="J14:J16"/>
    <mergeCell ref="B17:B19"/>
    <mergeCell ref="J17:J19"/>
    <mergeCell ref="M18:M22"/>
  </mergeCells>
  <pageMargins left="0.7" right="0.7" top="0.75" bottom="0.75" header="0.3" footer="0.3"/>
  <pageSetup paperSize="9" scale="5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3:AB38"/>
  <sheetViews>
    <sheetView topLeftCell="L5" zoomScale="80" zoomScaleNormal="80" workbookViewId="0">
      <selection activeCell="V5" sqref="V5:Z5"/>
    </sheetView>
  </sheetViews>
  <sheetFormatPr defaultRowHeight="15" x14ac:dyDescent="0.25"/>
  <cols>
    <col min="1" max="1" width="45.28515625" customWidth="1"/>
    <col min="2" max="13" width="7.85546875" customWidth="1"/>
    <col min="14" max="14" width="8.7109375" customWidth="1"/>
    <col min="21" max="21" width="38" customWidth="1"/>
  </cols>
  <sheetData>
    <row r="3" spans="1:28" ht="107.25" customHeight="1" x14ac:dyDescent="0.25">
      <c r="A3" s="600" t="s">
        <v>132</v>
      </c>
      <c r="B3" s="602" t="s">
        <v>133</v>
      </c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U3" s="602" t="s">
        <v>132</v>
      </c>
      <c r="V3" s="602" t="s">
        <v>133</v>
      </c>
      <c r="W3" s="602"/>
      <c r="X3" s="602"/>
      <c r="Y3" s="602"/>
      <c r="Z3" s="602"/>
      <c r="AA3" s="602"/>
      <c r="AB3" s="602"/>
    </row>
    <row r="4" spans="1:28" ht="159" customHeight="1" x14ac:dyDescent="0.25">
      <c r="A4" s="601"/>
      <c r="B4" s="158" t="s">
        <v>52</v>
      </c>
      <c r="C4" s="158" t="s">
        <v>176</v>
      </c>
      <c r="D4" s="158" t="s">
        <v>47</v>
      </c>
      <c r="E4" s="165" t="s">
        <v>190</v>
      </c>
      <c r="F4" s="158" t="s">
        <v>46</v>
      </c>
      <c r="G4" s="158" t="s">
        <v>44</v>
      </c>
      <c r="H4" s="158" t="s">
        <v>177</v>
      </c>
      <c r="I4" s="158" t="s">
        <v>178</v>
      </c>
      <c r="J4" s="158" t="s">
        <v>179</v>
      </c>
      <c r="K4" s="165" t="s">
        <v>191</v>
      </c>
      <c r="L4" s="158" t="s">
        <v>180</v>
      </c>
      <c r="M4" s="158" t="s">
        <v>50</v>
      </c>
      <c r="N4" s="165" t="s">
        <v>189</v>
      </c>
      <c r="O4" s="158" t="s">
        <v>48</v>
      </c>
      <c r="P4" s="158" t="s">
        <v>55</v>
      </c>
      <c r="Q4" s="158" t="s">
        <v>56</v>
      </c>
      <c r="R4" s="158" t="s">
        <v>43</v>
      </c>
      <c r="U4" s="602"/>
      <c r="V4" s="159" t="s">
        <v>140</v>
      </c>
      <c r="W4" s="158" t="s">
        <v>141</v>
      </c>
      <c r="X4" s="158" t="s">
        <v>155</v>
      </c>
      <c r="Y4" s="158" t="s">
        <v>142</v>
      </c>
      <c r="Z4" s="158" t="s">
        <v>143</v>
      </c>
      <c r="AA4" s="158" t="s">
        <v>144</v>
      </c>
      <c r="AB4" s="158" t="s">
        <v>145</v>
      </c>
    </row>
    <row r="5" spans="1:28" ht="68.25" customHeight="1" x14ac:dyDescent="0.25">
      <c r="A5" s="37" t="s">
        <v>60</v>
      </c>
      <c r="B5" s="426">
        <v>100</v>
      </c>
      <c r="C5" s="426">
        <v>100</v>
      </c>
      <c r="D5" s="426">
        <v>105.67</v>
      </c>
      <c r="E5" s="426">
        <v>95.75</v>
      </c>
      <c r="F5" s="426">
        <v>100</v>
      </c>
      <c r="G5" s="428"/>
      <c r="H5" s="429">
        <v>103.44</v>
      </c>
      <c r="I5" s="428"/>
      <c r="J5" s="429">
        <v>150</v>
      </c>
      <c r="K5" s="428">
        <v>106.25</v>
      </c>
      <c r="L5" s="428">
        <v>100</v>
      </c>
      <c r="M5" s="426"/>
      <c r="N5" s="426">
        <v>70</v>
      </c>
      <c r="O5" s="426"/>
      <c r="P5" s="426">
        <v>100</v>
      </c>
      <c r="Q5" s="426">
        <v>108.7</v>
      </c>
      <c r="R5" s="426"/>
      <c r="U5" s="25" t="s">
        <v>16</v>
      </c>
      <c r="V5" s="427">
        <v>100</v>
      </c>
      <c r="W5" s="427">
        <v>97.09</v>
      </c>
      <c r="X5" s="427">
        <v>105</v>
      </c>
      <c r="Y5" s="427">
        <v>125.33</v>
      </c>
      <c r="Z5" s="427">
        <v>100</v>
      </c>
      <c r="AA5" s="90">
        <v>98.11</v>
      </c>
      <c r="AB5" s="90">
        <v>97.22</v>
      </c>
    </row>
    <row r="6" spans="1:28" ht="70.5" customHeight="1" x14ac:dyDescent="0.25">
      <c r="A6" s="37" t="s">
        <v>61</v>
      </c>
      <c r="B6" s="112">
        <v>100</v>
      </c>
      <c r="C6" s="112">
        <v>100</v>
      </c>
      <c r="D6" s="170">
        <v>105.19</v>
      </c>
      <c r="E6" s="112">
        <v>100</v>
      </c>
      <c r="F6" s="208">
        <v>100</v>
      </c>
      <c r="G6" s="168"/>
      <c r="H6" s="93">
        <v>112.57</v>
      </c>
      <c r="I6" s="93">
        <v>100</v>
      </c>
      <c r="J6" s="93">
        <v>100</v>
      </c>
      <c r="K6" s="168">
        <v>97.56</v>
      </c>
      <c r="L6" s="168">
        <v>100</v>
      </c>
      <c r="M6" s="223"/>
      <c r="N6" s="213">
        <v>125.12</v>
      </c>
      <c r="O6" s="223"/>
      <c r="P6" s="190">
        <v>100</v>
      </c>
      <c r="Q6" s="194">
        <v>90.02</v>
      </c>
      <c r="R6" s="207"/>
      <c r="U6" s="25" t="s">
        <v>11</v>
      </c>
      <c r="V6" s="90">
        <v>100</v>
      </c>
      <c r="W6" s="90">
        <v>100.53</v>
      </c>
      <c r="X6" s="90">
        <v>100.63</v>
      </c>
      <c r="Y6" s="90">
        <v>98.42</v>
      </c>
      <c r="Z6" s="90">
        <v>99.3</v>
      </c>
      <c r="AA6" s="90">
        <v>96.04</v>
      </c>
      <c r="AB6" s="90">
        <v>100</v>
      </c>
    </row>
    <row r="7" spans="1:28" ht="51.75" customHeight="1" x14ac:dyDescent="0.25">
      <c r="A7" s="101" t="s">
        <v>175</v>
      </c>
      <c r="B7" s="112">
        <v>100</v>
      </c>
      <c r="C7" s="112">
        <v>100</v>
      </c>
      <c r="D7" s="170">
        <v>105.67</v>
      </c>
      <c r="E7" s="112">
        <v>95.75</v>
      </c>
      <c r="F7" s="208">
        <v>100</v>
      </c>
      <c r="G7" s="168"/>
      <c r="H7" s="93" t="s">
        <v>257</v>
      </c>
      <c r="I7" s="168"/>
      <c r="J7" s="93">
        <v>150</v>
      </c>
      <c r="K7" s="168">
        <v>106.25</v>
      </c>
      <c r="L7" s="93">
        <v>100</v>
      </c>
      <c r="M7" s="223"/>
      <c r="N7" s="213">
        <v>85</v>
      </c>
      <c r="O7" s="223"/>
      <c r="P7" s="190">
        <v>100</v>
      </c>
      <c r="Q7" s="194">
        <v>111</v>
      </c>
      <c r="R7" s="207"/>
      <c r="U7" s="25" t="s">
        <v>22</v>
      </c>
      <c r="V7" s="90">
        <v>100</v>
      </c>
      <c r="W7" s="90">
        <v>97.05</v>
      </c>
      <c r="X7" s="90">
        <v>100</v>
      </c>
      <c r="Y7" s="90">
        <v>127.25</v>
      </c>
      <c r="Z7" s="90">
        <v>100</v>
      </c>
      <c r="AA7" s="90">
        <v>98.11</v>
      </c>
      <c r="AB7" s="90">
        <v>97.22</v>
      </c>
    </row>
    <row r="8" spans="1:28" ht="45.75" customHeight="1" x14ac:dyDescent="0.25">
      <c r="A8" s="37" t="s">
        <v>64</v>
      </c>
      <c r="B8" s="112">
        <v>100</v>
      </c>
      <c r="C8" s="112">
        <v>100</v>
      </c>
      <c r="D8" s="170">
        <v>107.76</v>
      </c>
      <c r="E8" s="112">
        <v>100</v>
      </c>
      <c r="F8" s="208">
        <v>100</v>
      </c>
      <c r="G8" s="168"/>
      <c r="H8" s="168">
        <v>112.57</v>
      </c>
      <c r="I8" s="93">
        <v>100</v>
      </c>
      <c r="J8" s="93">
        <v>100</v>
      </c>
      <c r="K8" s="168">
        <v>97.28</v>
      </c>
      <c r="L8" s="93">
        <v>100</v>
      </c>
      <c r="M8" s="223"/>
      <c r="N8" s="213">
        <v>125.12</v>
      </c>
      <c r="O8" s="223"/>
      <c r="P8" s="190">
        <v>100</v>
      </c>
      <c r="Q8" s="194">
        <v>102.34</v>
      </c>
      <c r="R8" s="207"/>
      <c r="U8" s="25" t="s">
        <v>17</v>
      </c>
      <c r="V8" s="90">
        <v>100</v>
      </c>
      <c r="W8" s="90">
        <v>100.55</v>
      </c>
      <c r="X8" s="90">
        <v>100.71</v>
      </c>
      <c r="Y8" s="90">
        <v>98.39</v>
      </c>
      <c r="Z8" s="90">
        <v>99.27</v>
      </c>
      <c r="AA8" s="90">
        <v>96.04</v>
      </c>
      <c r="AB8" s="90">
        <v>100</v>
      </c>
    </row>
    <row r="9" spans="1:28" ht="42.75" customHeight="1" x14ac:dyDescent="0.25">
      <c r="A9" s="37" t="s">
        <v>154</v>
      </c>
      <c r="B9" s="112"/>
      <c r="C9" s="112"/>
      <c r="D9" s="170"/>
      <c r="E9" s="112"/>
      <c r="F9" s="208"/>
      <c r="G9" s="168"/>
      <c r="H9" s="168"/>
      <c r="I9" s="168"/>
      <c r="J9" s="93"/>
      <c r="K9" s="168"/>
      <c r="L9" s="168"/>
      <c r="M9" s="223"/>
      <c r="N9" s="213"/>
      <c r="O9" s="223"/>
      <c r="P9" s="190">
        <v>100</v>
      </c>
      <c r="Q9" s="194"/>
      <c r="R9" s="207"/>
      <c r="U9" s="25" t="s">
        <v>23</v>
      </c>
      <c r="V9" s="90"/>
      <c r="W9" s="90"/>
      <c r="X9" s="90">
        <v>100</v>
      </c>
      <c r="Y9" s="90"/>
      <c r="Z9" s="90">
        <v>100</v>
      </c>
      <c r="AA9" s="90"/>
      <c r="AB9" s="90"/>
    </row>
    <row r="10" spans="1:28" ht="42.75" customHeight="1" x14ac:dyDescent="0.25">
      <c r="A10" s="37" t="s">
        <v>116</v>
      </c>
      <c r="B10" s="112"/>
      <c r="C10" s="112"/>
      <c r="D10" s="170"/>
      <c r="E10" s="112"/>
      <c r="F10" s="208"/>
      <c r="G10" s="168"/>
      <c r="H10" s="168"/>
      <c r="I10" s="168"/>
      <c r="J10" s="93"/>
      <c r="K10" s="168">
        <v>100</v>
      </c>
      <c r="L10" s="168"/>
      <c r="M10" s="223"/>
      <c r="N10" s="213"/>
      <c r="O10" s="223"/>
      <c r="P10" s="190">
        <v>100</v>
      </c>
      <c r="Q10" s="194">
        <v>100</v>
      </c>
      <c r="R10" s="207"/>
      <c r="U10" s="25" t="s">
        <v>146</v>
      </c>
      <c r="V10" s="90">
        <v>100</v>
      </c>
      <c r="W10" s="90"/>
      <c r="X10" s="90">
        <v>100</v>
      </c>
      <c r="Y10" s="90">
        <v>100</v>
      </c>
      <c r="Z10" s="90">
        <v>100</v>
      </c>
      <c r="AA10" s="90"/>
      <c r="AB10" s="90">
        <v>100</v>
      </c>
    </row>
    <row r="11" spans="1:28" ht="42.75" customHeight="1" x14ac:dyDescent="0.25">
      <c r="A11" s="37" t="s">
        <v>170</v>
      </c>
      <c r="B11" s="112"/>
      <c r="C11" s="112"/>
      <c r="D11" s="170"/>
      <c r="E11" s="112"/>
      <c r="F11" s="208"/>
      <c r="G11" s="168"/>
      <c r="H11" s="168"/>
      <c r="I11" s="168"/>
      <c r="J11" s="93"/>
      <c r="K11" s="168"/>
      <c r="L11" s="168"/>
      <c r="M11" s="223"/>
      <c r="N11" s="213"/>
      <c r="O11" s="223"/>
      <c r="P11" s="190"/>
      <c r="Q11" s="194"/>
      <c r="R11" s="207"/>
      <c r="U11" s="25" t="s">
        <v>167</v>
      </c>
      <c r="V11" s="90"/>
      <c r="W11" s="90"/>
      <c r="X11" s="90"/>
      <c r="Y11" s="90"/>
      <c r="Z11" s="90"/>
      <c r="AA11" s="90"/>
      <c r="AB11" s="90"/>
    </row>
    <row r="12" spans="1:28" ht="39.75" customHeight="1" x14ac:dyDescent="0.25">
      <c r="A12" s="37" t="s">
        <v>134</v>
      </c>
      <c r="B12" s="112"/>
      <c r="C12" s="112"/>
      <c r="D12" s="170"/>
      <c r="E12" s="112"/>
      <c r="F12" s="208"/>
      <c r="G12" s="168"/>
      <c r="H12" s="168"/>
      <c r="I12" s="168"/>
      <c r="J12" s="93"/>
      <c r="K12" s="168"/>
      <c r="L12" s="168"/>
      <c r="M12" s="223"/>
      <c r="N12" s="213"/>
      <c r="O12" s="223"/>
      <c r="P12" s="190"/>
      <c r="Q12" s="194">
        <v>100</v>
      </c>
      <c r="R12" s="207"/>
      <c r="U12" s="25" t="s">
        <v>117</v>
      </c>
      <c r="V12" s="90"/>
      <c r="W12" s="90">
        <v>100</v>
      </c>
      <c r="X12" s="90"/>
      <c r="Y12" s="90">
        <v>100</v>
      </c>
      <c r="Z12" s="90">
        <v>100</v>
      </c>
      <c r="AA12" s="90"/>
      <c r="AB12" s="90"/>
    </row>
    <row r="13" spans="1:28" ht="54.75" customHeight="1" x14ac:dyDescent="0.25">
      <c r="A13" s="37" t="s">
        <v>31</v>
      </c>
      <c r="B13" s="112">
        <v>100.6</v>
      </c>
      <c r="C13" s="112">
        <v>99.05</v>
      </c>
      <c r="D13" s="170">
        <v>101.75</v>
      </c>
      <c r="E13" s="112">
        <v>101.64</v>
      </c>
      <c r="F13" s="208">
        <v>100</v>
      </c>
      <c r="G13" s="93">
        <v>104.17</v>
      </c>
      <c r="H13" s="93">
        <v>96.3</v>
      </c>
      <c r="I13" s="93">
        <v>100</v>
      </c>
      <c r="J13" s="93">
        <v>91.19</v>
      </c>
      <c r="K13" s="168">
        <v>100</v>
      </c>
      <c r="L13" s="168">
        <v>97.5</v>
      </c>
      <c r="M13" s="223">
        <v>101.04</v>
      </c>
      <c r="N13" s="213">
        <v>100</v>
      </c>
      <c r="O13" s="223">
        <v>100</v>
      </c>
      <c r="P13" s="190">
        <v>100</v>
      </c>
      <c r="Q13" s="194">
        <v>98.15</v>
      </c>
      <c r="R13" s="207">
        <v>100</v>
      </c>
      <c r="U13" s="91" t="s">
        <v>168</v>
      </c>
      <c r="V13" s="92">
        <v>100</v>
      </c>
      <c r="W13" s="92">
        <v>100</v>
      </c>
      <c r="X13" s="92">
        <v>100</v>
      </c>
      <c r="Y13" s="92">
        <v>100</v>
      </c>
      <c r="Z13" s="92">
        <v>100</v>
      </c>
      <c r="AA13" s="93">
        <v>100</v>
      </c>
      <c r="AB13" s="92"/>
    </row>
    <row r="14" spans="1:28" ht="44.25" customHeight="1" x14ac:dyDescent="0.25">
      <c r="A14" s="37" t="s">
        <v>182</v>
      </c>
      <c r="B14" s="112">
        <v>100</v>
      </c>
      <c r="C14" s="112">
        <v>107.14</v>
      </c>
      <c r="D14" s="170">
        <v>166.67</v>
      </c>
      <c r="E14" s="112">
        <v>100</v>
      </c>
      <c r="F14" s="208"/>
      <c r="G14" s="93">
        <v>100</v>
      </c>
      <c r="H14" s="168">
        <v>100</v>
      </c>
      <c r="I14" s="168"/>
      <c r="J14" s="93">
        <v>100</v>
      </c>
      <c r="K14" s="93">
        <v>100</v>
      </c>
      <c r="L14" s="168">
        <v>100</v>
      </c>
      <c r="M14" s="223"/>
      <c r="N14" s="213"/>
      <c r="O14" s="223">
        <v>105</v>
      </c>
      <c r="P14" s="190">
        <v>100</v>
      </c>
      <c r="Q14" s="194">
        <v>100</v>
      </c>
      <c r="R14" s="207">
        <v>100</v>
      </c>
    </row>
    <row r="15" spans="1:28" ht="45" customHeight="1" x14ac:dyDescent="0.25">
      <c r="A15" s="37" t="s">
        <v>95</v>
      </c>
      <c r="B15" s="112"/>
      <c r="C15" s="112">
        <v>100</v>
      </c>
      <c r="D15" s="93"/>
      <c r="E15" s="92"/>
      <c r="F15" s="93">
        <v>100</v>
      </c>
      <c r="G15" s="168"/>
      <c r="H15" s="168"/>
      <c r="I15" s="168"/>
      <c r="J15" s="93">
        <v>75</v>
      </c>
      <c r="K15" s="93">
        <v>100</v>
      </c>
      <c r="L15" s="168"/>
      <c r="M15" s="93"/>
      <c r="N15" s="93"/>
      <c r="O15" s="93"/>
      <c r="P15" s="93">
        <v>100</v>
      </c>
      <c r="Q15" s="93"/>
      <c r="R15" s="93">
        <v>100</v>
      </c>
    </row>
    <row r="16" spans="1:28" ht="44.25" customHeight="1" x14ac:dyDescent="0.25">
      <c r="A16" s="37" t="s">
        <v>99</v>
      </c>
      <c r="B16" s="112"/>
      <c r="C16" s="112">
        <v>116.67</v>
      </c>
      <c r="D16" s="170"/>
      <c r="E16" s="112"/>
      <c r="F16" s="208"/>
      <c r="G16" s="168"/>
      <c r="H16" s="168"/>
      <c r="I16" s="168"/>
      <c r="J16" s="93">
        <v>100</v>
      </c>
      <c r="K16" s="168"/>
      <c r="L16" s="93"/>
      <c r="M16" s="223"/>
      <c r="N16" s="213"/>
      <c r="O16" s="223"/>
      <c r="P16" s="190">
        <v>100</v>
      </c>
      <c r="Q16" s="194"/>
      <c r="R16" s="207"/>
    </row>
    <row r="17" spans="1:18" ht="48" x14ac:dyDescent="0.25">
      <c r="A17" s="37" t="s">
        <v>35</v>
      </c>
      <c r="B17" s="92"/>
      <c r="C17" s="93"/>
      <c r="D17" s="93"/>
      <c r="E17" s="92"/>
      <c r="F17" s="93"/>
      <c r="G17" s="93"/>
      <c r="H17" s="93"/>
      <c r="I17" s="168"/>
      <c r="J17" s="93"/>
      <c r="K17" s="168"/>
      <c r="L17" s="168"/>
      <c r="M17" s="93">
        <v>108.33</v>
      </c>
      <c r="N17" s="93"/>
      <c r="O17" s="93"/>
      <c r="P17" s="93"/>
      <c r="Q17" s="93"/>
      <c r="R17" s="93"/>
    </row>
    <row r="18" spans="1:18" ht="48" x14ac:dyDescent="0.25">
      <c r="A18" s="37" t="s">
        <v>33</v>
      </c>
      <c r="B18" s="112">
        <v>100.88</v>
      </c>
      <c r="C18" s="112">
        <v>102.3</v>
      </c>
      <c r="D18" s="170">
        <v>104.39</v>
      </c>
      <c r="E18" s="112">
        <v>100</v>
      </c>
      <c r="F18" s="208">
        <v>103.7</v>
      </c>
      <c r="G18" s="169">
        <v>100</v>
      </c>
      <c r="H18" s="154">
        <v>97.12</v>
      </c>
      <c r="I18" s="212">
        <v>100</v>
      </c>
      <c r="J18" s="223">
        <v>98.77</v>
      </c>
      <c r="K18" s="175">
        <v>102.63</v>
      </c>
      <c r="L18" s="220">
        <v>102.17</v>
      </c>
      <c r="M18" s="223">
        <v>94.44</v>
      </c>
      <c r="N18" s="213">
        <v>100</v>
      </c>
      <c r="O18" s="223">
        <v>101.26</v>
      </c>
      <c r="P18" s="190">
        <v>100</v>
      </c>
      <c r="Q18" s="194">
        <v>100</v>
      </c>
      <c r="R18" s="207">
        <v>100</v>
      </c>
    </row>
    <row r="19" spans="1:18" ht="34.5" customHeight="1" x14ac:dyDescent="0.25">
      <c r="A19" s="37" t="s">
        <v>94</v>
      </c>
      <c r="B19" s="112">
        <v>100</v>
      </c>
      <c r="C19" s="112">
        <v>105.26</v>
      </c>
      <c r="D19" s="170">
        <v>94.12</v>
      </c>
      <c r="E19" s="112">
        <v>100</v>
      </c>
      <c r="F19" s="208">
        <v>100</v>
      </c>
      <c r="G19" s="93">
        <v>100</v>
      </c>
      <c r="H19" s="93">
        <v>100</v>
      </c>
      <c r="I19" s="93">
        <v>100</v>
      </c>
      <c r="J19" s="93">
        <v>100</v>
      </c>
      <c r="K19" s="93"/>
      <c r="L19" s="93">
        <v>100</v>
      </c>
      <c r="M19" s="223"/>
      <c r="N19" s="213">
        <v>90</v>
      </c>
      <c r="O19" s="223">
        <v>118.18</v>
      </c>
      <c r="P19" s="190">
        <v>100</v>
      </c>
      <c r="Q19" s="194"/>
      <c r="R19" s="207">
        <v>100</v>
      </c>
    </row>
    <row r="20" spans="1:18" ht="40.5" customHeight="1" x14ac:dyDescent="0.25">
      <c r="A20" s="37" t="s">
        <v>101</v>
      </c>
      <c r="B20" s="112"/>
      <c r="C20" s="112">
        <v>100</v>
      </c>
      <c r="D20" s="170"/>
      <c r="E20" s="112"/>
      <c r="F20" s="208"/>
      <c r="G20" s="168"/>
      <c r="H20" s="168"/>
      <c r="I20" s="168"/>
      <c r="J20" s="93">
        <v>150</v>
      </c>
      <c r="K20" s="93">
        <v>100</v>
      </c>
      <c r="L20" s="168"/>
      <c r="M20" s="223"/>
      <c r="N20" s="213">
        <v>100</v>
      </c>
      <c r="O20" s="223">
        <v>105</v>
      </c>
      <c r="P20" s="190">
        <v>100</v>
      </c>
      <c r="Q20" s="194"/>
      <c r="R20" s="207"/>
    </row>
    <row r="21" spans="1:18" ht="45.75" customHeight="1" x14ac:dyDescent="0.25">
      <c r="A21" s="37" t="s">
        <v>135</v>
      </c>
      <c r="B21" s="112">
        <v>100</v>
      </c>
      <c r="C21" s="112">
        <v>100</v>
      </c>
      <c r="D21" s="170"/>
      <c r="E21" s="112"/>
      <c r="F21" s="208"/>
      <c r="G21" s="168"/>
      <c r="H21" s="93">
        <v>100</v>
      </c>
      <c r="I21" s="168"/>
      <c r="J21" s="93">
        <v>100</v>
      </c>
      <c r="K21" s="168"/>
      <c r="L21" s="168"/>
      <c r="M21" s="223"/>
      <c r="N21" s="213"/>
      <c r="O21" s="223">
        <v>100</v>
      </c>
      <c r="P21" s="190"/>
      <c r="Q21" s="194"/>
      <c r="R21" s="207"/>
    </row>
    <row r="22" spans="1:18" ht="48.75" customHeight="1" x14ac:dyDescent="0.25">
      <c r="A22" s="25" t="s">
        <v>36</v>
      </c>
      <c r="B22" s="112">
        <v>101.79</v>
      </c>
      <c r="C22" s="112">
        <v>101.47</v>
      </c>
      <c r="D22" s="170">
        <v>143.75</v>
      </c>
      <c r="E22" s="112">
        <v>100</v>
      </c>
      <c r="F22" s="208">
        <v>100</v>
      </c>
      <c r="G22" s="93">
        <v>95.83</v>
      </c>
      <c r="H22" s="93">
        <v>100</v>
      </c>
      <c r="I22" s="168"/>
      <c r="J22" s="93">
        <v>100</v>
      </c>
      <c r="K22" s="93">
        <v>95.45</v>
      </c>
      <c r="L22" s="93">
        <v>100</v>
      </c>
      <c r="M22" s="223"/>
      <c r="N22" s="213">
        <v>108.33</v>
      </c>
      <c r="O22" s="223">
        <v>100</v>
      </c>
      <c r="P22" s="190">
        <v>100</v>
      </c>
      <c r="Q22" s="194">
        <v>90</v>
      </c>
      <c r="R22" s="207">
        <v>100</v>
      </c>
    </row>
    <row r="23" spans="1:18" ht="48" x14ac:dyDescent="0.25">
      <c r="A23" s="37" t="s">
        <v>38</v>
      </c>
      <c r="B23" s="112"/>
      <c r="C23" s="112"/>
      <c r="D23" s="170"/>
      <c r="E23" s="112">
        <v>81.819999999999993</v>
      </c>
      <c r="F23" s="208"/>
      <c r="G23" s="168"/>
      <c r="H23" s="168"/>
      <c r="I23" s="168"/>
      <c r="J23" s="93"/>
      <c r="K23" s="168"/>
      <c r="L23" s="168"/>
      <c r="M23" s="223"/>
      <c r="N23" s="213"/>
      <c r="O23" s="223"/>
      <c r="P23" s="190"/>
      <c r="Q23" s="194"/>
      <c r="R23" s="207"/>
    </row>
    <row r="24" spans="1:18" s="31" customFormat="1" ht="39" customHeight="1" x14ac:dyDescent="0.25">
      <c r="A24" s="102" t="s">
        <v>136</v>
      </c>
      <c r="B24" s="103"/>
      <c r="C24" s="112">
        <v>100</v>
      </c>
      <c r="D24" s="170"/>
      <c r="E24" s="103"/>
      <c r="F24" s="208">
        <v>100</v>
      </c>
      <c r="G24" s="168"/>
      <c r="H24" s="168"/>
      <c r="I24" s="168"/>
      <c r="J24" s="93">
        <v>100</v>
      </c>
      <c r="K24" s="168"/>
      <c r="L24" s="168"/>
      <c r="M24" s="223"/>
      <c r="N24" s="213"/>
      <c r="O24" s="223"/>
      <c r="P24" s="190"/>
      <c r="Q24" s="194"/>
      <c r="R24" s="207"/>
    </row>
    <row r="25" spans="1:18" s="31" customFormat="1" ht="40.5" customHeight="1" x14ac:dyDescent="0.25">
      <c r="A25" s="102" t="s">
        <v>181</v>
      </c>
      <c r="B25" s="103"/>
      <c r="C25" s="112"/>
      <c r="D25" s="170"/>
      <c r="E25" s="103"/>
      <c r="F25" s="208"/>
      <c r="G25" s="168"/>
      <c r="H25" s="168"/>
      <c r="I25" s="168"/>
      <c r="J25" s="93"/>
      <c r="K25" s="168"/>
      <c r="L25" s="168"/>
      <c r="M25" s="223"/>
      <c r="N25" s="213"/>
      <c r="O25" s="223"/>
      <c r="P25" s="190"/>
      <c r="Q25" s="194"/>
      <c r="R25" s="207"/>
    </row>
    <row r="26" spans="1:18" ht="33.75" customHeight="1" x14ac:dyDescent="0.25">
      <c r="A26" s="37" t="s">
        <v>137</v>
      </c>
      <c r="B26" s="112"/>
      <c r="C26" s="112"/>
      <c r="D26" s="170"/>
      <c r="E26" s="112"/>
      <c r="F26" s="208"/>
      <c r="G26" s="168"/>
      <c r="H26" s="168"/>
      <c r="I26" s="168"/>
      <c r="J26" s="93"/>
      <c r="K26" s="168"/>
      <c r="L26" s="168"/>
      <c r="M26" s="223"/>
      <c r="N26" s="213"/>
      <c r="O26" s="223"/>
      <c r="P26" s="190"/>
      <c r="Q26" s="194"/>
      <c r="R26" s="207"/>
    </row>
    <row r="27" spans="1:18" ht="34.5" customHeight="1" x14ac:dyDescent="0.25">
      <c r="A27" s="37" t="s">
        <v>138</v>
      </c>
      <c r="B27" s="112"/>
      <c r="C27" s="112"/>
      <c r="D27" s="170"/>
      <c r="E27" s="112"/>
      <c r="F27" s="208"/>
      <c r="G27" s="168"/>
      <c r="H27" s="168"/>
      <c r="I27" s="168"/>
      <c r="J27" s="93"/>
      <c r="K27" s="168"/>
      <c r="L27" s="168"/>
      <c r="M27" s="223"/>
      <c r="N27" s="213">
        <v>100</v>
      </c>
      <c r="O27" s="223"/>
      <c r="P27" s="190"/>
      <c r="Q27" s="194"/>
      <c r="R27" s="207">
        <v>100</v>
      </c>
    </row>
    <row r="28" spans="1:18" ht="30.75" customHeight="1" x14ac:dyDescent="0.25">
      <c r="A28" s="37" t="s">
        <v>139</v>
      </c>
      <c r="B28" s="112"/>
      <c r="C28" s="112"/>
      <c r="D28" s="170"/>
      <c r="E28" s="112"/>
      <c r="F28" s="208"/>
      <c r="G28" s="168"/>
      <c r="H28" s="168"/>
      <c r="I28" s="168"/>
      <c r="J28" s="93"/>
      <c r="K28" s="168"/>
      <c r="L28" s="168"/>
      <c r="M28" s="223"/>
      <c r="N28" s="213">
        <v>100</v>
      </c>
      <c r="O28" s="223"/>
      <c r="P28" s="190"/>
      <c r="Q28" s="194"/>
      <c r="R28" s="207">
        <v>100</v>
      </c>
    </row>
    <row r="29" spans="1:18" ht="39" customHeight="1" x14ac:dyDescent="0.25">
      <c r="A29" s="37" t="s">
        <v>77</v>
      </c>
      <c r="B29" s="112">
        <v>100</v>
      </c>
      <c r="C29" s="112">
        <v>100</v>
      </c>
      <c r="D29" s="170">
        <v>100</v>
      </c>
      <c r="E29" s="112">
        <v>100</v>
      </c>
      <c r="F29" s="208">
        <v>100</v>
      </c>
      <c r="G29" s="93">
        <v>100</v>
      </c>
      <c r="H29" s="93">
        <v>100</v>
      </c>
      <c r="I29" s="168"/>
      <c r="J29" s="93">
        <v>100</v>
      </c>
      <c r="K29" s="168"/>
      <c r="L29" s="93">
        <v>100</v>
      </c>
      <c r="M29" s="223">
        <v>100</v>
      </c>
      <c r="N29" s="213">
        <v>100</v>
      </c>
      <c r="O29" s="223">
        <v>100</v>
      </c>
      <c r="P29" s="190"/>
      <c r="Q29" s="194">
        <v>100</v>
      </c>
      <c r="R29" s="207">
        <v>100</v>
      </c>
    </row>
    <row r="30" spans="1:18" ht="38.25" customHeight="1" x14ac:dyDescent="0.25">
      <c r="A30" s="37" t="s">
        <v>82</v>
      </c>
      <c r="B30" s="112"/>
      <c r="C30" s="112"/>
      <c r="D30" s="170"/>
      <c r="E30" s="112"/>
      <c r="F30" s="208"/>
      <c r="G30" s="168"/>
      <c r="H30" s="168"/>
      <c r="I30" s="168"/>
      <c r="J30" s="93"/>
      <c r="K30" s="168"/>
      <c r="L30" s="168"/>
      <c r="M30" s="223"/>
      <c r="N30" s="213">
        <v>100</v>
      </c>
      <c r="O30" s="223"/>
      <c r="P30" s="190"/>
      <c r="Q30" s="194"/>
      <c r="R30" s="207">
        <v>100</v>
      </c>
    </row>
    <row r="31" spans="1:18" ht="41.25" customHeight="1" x14ac:dyDescent="0.25">
      <c r="A31" s="25" t="s">
        <v>39</v>
      </c>
      <c r="B31" s="112">
        <v>100</v>
      </c>
      <c r="C31" s="112">
        <v>100</v>
      </c>
      <c r="D31" s="170">
        <v>103.15</v>
      </c>
      <c r="E31" s="112">
        <v>100</v>
      </c>
      <c r="F31" s="208">
        <v>100</v>
      </c>
      <c r="G31" s="169">
        <v>100</v>
      </c>
      <c r="H31" s="154">
        <v>100</v>
      </c>
      <c r="I31" s="212">
        <v>100</v>
      </c>
      <c r="J31" s="223">
        <v>100</v>
      </c>
      <c r="K31" s="175">
        <v>115.97</v>
      </c>
      <c r="L31" s="220">
        <v>100</v>
      </c>
      <c r="M31" s="223">
        <v>100</v>
      </c>
      <c r="N31" s="213">
        <v>100</v>
      </c>
      <c r="O31" s="223">
        <v>103.36</v>
      </c>
      <c r="P31" s="190">
        <v>100</v>
      </c>
      <c r="Q31" s="194">
        <v>100</v>
      </c>
      <c r="R31" s="207">
        <v>100</v>
      </c>
    </row>
    <row r="32" spans="1:18" ht="41.25" customHeight="1" x14ac:dyDescent="0.25">
      <c r="A32" s="25" t="s">
        <v>168</v>
      </c>
      <c r="B32" s="112">
        <v>100</v>
      </c>
      <c r="C32" s="112">
        <v>100</v>
      </c>
      <c r="D32" s="170">
        <v>100</v>
      </c>
      <c r="E32" s="112">
        <v>100</v>
      </c>
      <c r="F32" s="208">
        <v>100</v>
      </c>
      <c r="G32" s="169">
        <v>100</v>
      </c>
      <c r="H32" s="154">
        <v>100</v>
      </c>
      <c r="I32" s="212"/>
      <c r="J32" s="223"/>
      <c r="K32" s="175">
        <v>100</v>
      </c>
      <c r="L32" s="220"/>
      <c r="M32" s="223">
        <v>100</v>
      </c>
      <c r="N32" s="213">
        <v>100</v>
      </c>
      <c r="O32" s="223">
        <v>100</v>
      </c>
      <c r="P32" s="190"/>
      <c r="Q32" s="194"/>
      <c r="R32" s="207">
        <v>100</v>
      </c>
    </row>
    <row r="33" spans="1:18" ht="47.25" customHeight="1" x14ac:dyDescent="0.25">
      <c r="A33" s="25" t="s">
        <v>106</v>
      </c>
      <c r="B33" s="112">
        <v>100</v>
      </c>
      <c r="C33" s="112">
        <v>100</v>
      </c>
      <c r="D33" s="170">
        <v>100</v>
      </c>
      <c r="E33" s="112">
        <v>100</v>
      </c>
      <c r="F33" s="208"/>
      <c r="G33" s="168">
        <v>100</v>
      </c>
      <c r="H33" s="168">
        <v>100</v>
      </c>
      <c r="I33" s="168"/>
      <c r="J33" s="93"/>
      <c r="K33" s="168">
        <v>100</v>
      </c>
      <c r="L33" s="168">
        <v>100</v>
      </c>
      <c r="M33" s="223">
        <v>100.45</v>
      </c>
      <c r="N33" s="213"/>
      <c r="O33" s="223">
        <v>100</v>
      </c>
      <c r="P33" s="190">
        <v>100</v>
      </c>
      <c r="Q33" s="194">
        <v>100</v>
      </c>
      <c r="R33" s="207">
        <v>100</v>
      </c>
    </row>
    <row r="34" spans="1:18" x14ac:dyDescent="0.25">
      <c r="A34" s="37"/>
      <c r="B34" s="15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 x14ac:dyDescent="0.25">
      <c r="A35" s="157"/>
      <c r="B35" s="157"/>
    </row>
    <row r="36" spans="1:18" x14ac:dyDescent="0.25">
      <c r="A36" s="157"/>
      <c r="B36" s="157"/>
      <c r="C36" s="157"/>
    </row>
    <row r="37" spans="1:18" x14ac:dyDescent="0.25">
      <c r="A37" s="157"/>
      <c r="B37" s="157"/>
      <c r="C37" s="157"/>
    </row>
    <row r="38" spans="1:18" x14ac:dyDescent="0.25">
      <c r="A38" s="157"/>
      <c r="B38" s="157"/>
      <c r="C38" s="157"/>
    </row>
  </sheetData>
  <mergeCells count="4">
    <mergeCell ref="A3:A4"/>
    <mergeCell ref="B3:R3"/>
    <mergeCell ref="U3:U4"/>
    <mergeCell ref="V3:AB3"/>
  </mergeCells>
  <pageMargins left="0.11811023622047245" right="0.11811023622047245" top="0.15748031496062992" bottom="0.15748031496062992" header="0" footer="0"/>
  <pageSetup paperSize="9" scale="36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45"/>
  <sheetViews>
    <sheetView view="pageBreakPreview" topLeftCell="A19" zoomScale="90" zoomScaleNormal="70" zoomScaleSheetLayoutView="90" workbookViewId="0">
      <pane xSplit="3" topLeftCell="D1" activePane="topRight" state="frozen"/>
      <selection activeCell="E14" sqref="E14"/>
      <selection pane="topRight" activeCell="B46" sqref="B46"/>
    </sheetView>
  </sheetViews>
  <sheetFormatPr defaultColWidth="15.85546875" defaultRowHeight="15" x14ac:dyDescent="0.25"/>
  <cols>
    <col min="1" max="1" width="15.85546875" style="1"/>
    <col min="2" max="2" width="15.85546875" style="1" customWidth="1"/>
    <col min="3" max="3" width="39.140625" style="1" customWidth="1"/>
    <col min="4" max="5" width="15.85546875" style="1"/>
    <col min="6" max="6" width="29.7109375" style="1" customWidth="1"/>
    <col min="7" max="14" width="15.85546875" style="1"/>
    <col min="15" max="16" width="15.85546875" style="3"/>
    <col min="17" max="16384" width="15.85546875" style="1"/>
  </cols>
  <sheetData>
    <row r="1" spans="1:16" s="54" customFormat="1" x14ac:dyDescent="0.25">
      <c r="I1" s="54" t="s">
        <v>194</v>
      </c>
      <c r="O1" s="3"/>
      <c r="P1" s="3"/>
    </row>
    <row r="2" spans="1:16" s="54" customFormat="1" x14ac:dyDescent="0.25">
      <c r="I2" s="450" t="s">
        <v>58</v>
      </c>
      <c r="J2" s="450"/>
      <c r="K2" s="450"/>
      <c r="L2" s="450"/>
      <c r="M2" s="450"/>
      <c r="N2" s="450"/>
      <c r="O2" s="3"/>
      <c r="P2" s="3"/>
    </row>
    <row r="3" spans="1:16" s="54" customFormat="1" x14ac:dyDescent="0.25">
      <c r="I3" s="450" t="s">
        <v>238</v>
      </c>
      <c r="J3" s="450"/>
      <c r="K3" s="450"/>
      <c r="L3" s="450"/>
      <c r="M3" s="450"/>
      <c r="N3" s="450"/>
      <c r="O3" s="3"/>
      <c r="P3" s="3"/>
    </row>
    <row r="4" spans="1:16" s="54" customFormat="1" ht="18.75" customHeight="1" x14ac:dyDescent="0.25">
      <c r="A4" s="279"/>
      <c r="B4" s="279"/>
      <c r="C4" s="279"/>
      <c r="D4" s="279"/>
      <c r="E4" s="279"/>
      <c r="F4" s="279"/>
      <c r="G4" s="279"/>
      <c r="H4" s="27"/>
      <c r="I4" s="27"/>
      <c r="J4" s="279"/>
      <c r="K4" s="279"/>
      <c r="L4" s="279"/>
      <c r="M4" s="279"/>
      <c r="N4" s="279"/>
      <c r="O4" s="3"/>
      <c r="P4" s="3"/>
    </row>
    <row r="5" spans="1:16" ht="18.75" x14ac:dyDescent="0.3">
      <c r="A5" s="279"/>
      <c r="B5" s="279"/>
      <c r="C5" s="442" t="s">
        <v>8</v>
      </c>
      <c r="D5" s="442"/>
      <c r="E5" s="442"/>
      <c r="F5" s="442"/>
      <c r="G5" s="442"/>
      <c r="H5" s="442"/>
      <c r="I5" s="442"/>
      <c r="J5" s="279"/>
      <c r="K5" s="279"/>
      <c r="L5" s="279"/>
      <c r="M5" s="279"/>
      <c r="N5" s="279"/>
    </row>
    <row r="6" spans="1:16" ht="23.25" customHeight="1" x14ac:dyDescent="0.25">
      <c r="A6" s="279"/>
      <c r="B6" s="279"/>
      <c r="C6" s="279"/>
      <c r="D6" s="279"/>
      <c r="E6" s="279"/>
      <c r="F6" s="279"/>
      <c r="G6" s="279"/>
      <c r="H6" s="27"/>
      <c r="I6" s="27"/>
      <c r="J6" s="279"/>
      <c r="K6" s="279"/>
      <c r="L6" s="279"/>
      <c r="M6" s="279"/>
      <c r="N6" s="279"/>
    </row>
    <row r="7" spans="1:16" ht="114.75" x14ac:dyDescent="0.25">
      <c r="A7" s="162" t="s">
        <v>127</v>
      </c>
      <c r="B7" s="162" t="s">
        <v>152</v>
      </c>
      <c r="C7" s="163" t="s">
        <v>128</v>
      </c>
      <c r="D7" s="164" t="s">
        <v>0</v>
      </c>
      <c r="E7" s="163" t="s">
        <v>129</v>
      </c>
      <c r="F7" s="164" t="s">
        <v>1</v>
      </c>
      <c r="G7" s="164" t="s">
        <v>2</v>
      </c>
      <c r="H7" s="178" t="s">
        <v>3</v>
      </c>
      <c r="I7" s="178" t="s">
        <v>4</v>
      </c>
      <c r="J7" s="164" t="s">
        <v>24</v>
      </c>
      <c r="K7" s="164" t="s">
        <v>25</v>
      </c>
      <c r="L7" s="164" t="s">
        <v>130</v>
      </c>
      <c r="M7" s="164" t="s">
        <v>131</v>
      </c>
      <c r="N7" s="164" t="s">
        <v>26</v>
      </c>
    </row>
    <row r="8" spans="1:16" ht="72" x14ac:dyDescent="0.25">
      <c r="A8" s="469" t="s">
        <v>220</v>
      </c>
      <c r="B8" s="467" t="s">
        <v>59</v>
      </c>
      <c r="C8" s="464" t="s">
        <v>60</v>
      </c>
      <c r="D8" s="464" t="s">
        <v>5</v>
      </c>
      <c r="E8" s="275" t="s">
        <v>6</v>
      </c>
      <c r="F8" s="275" t="s">
        <v>9</v>
      </c>
      <c r="G8" s="106" t="s">
        <v>10</v>
      </c>
      <c r="H8" s="118">
        <v>100</v>
      </c>
      <c r="I8" s="118">
        <v>100</v>
      </c>
      <c r="J8" s="292">
        <f>I8/H8*100</f>
        <v>100</v>
      </c>
      <c r="K8" s="456">
        <f t="shared" ref="K8" si="0">((((J10+J9)/2)+J8)/2)</f>
        <v>95.745565410199561</v>
      </c>
      <c r="L8" s="297"/>
      <c r="M8" s="459" t="s">
        <v>153</v>
      </c>
      <c r="N8" s="412">
        <f>(K8+K11+K14+K17+K20+K22+K24+K26+K28+K31+K33+K36+K39)/13</f>
        <v>98.072973607759678</v>
      </c>
    </row>
    <row r="9" spans="1:16" x14ac:dyDescent="0.25">
      <c r="A9" s="470"/>
      <c r="B9" s="472"/>
      <c r="C9" s="465"/>
      <c r="D9" s="465"/>
      <c r="E9" s="275" t="s">
        <v>7</v>
      </c>
      <c r="F9" s="275" t="s">
        <v>12</v>
      </c>
      <c r="G9" s="106" t="s">
        <v>13</v>
      </c>
      <c r="H9" s="118">
        <v>11</v>
      </c>
      <c r="I9" s="118">
        <v>10</v>
      </c>
      <c r="J9" s="104">
        <f t="shared" ref="J9:J41" si="1">I9/H9*100</f>
        <v>90.909090909090907</v>
      </c>
      <c r="K9" s="457"/>
      <c r="L9" s="297"/>
      <c r="M9" s="460"/>
      <c r="N9" s="55"/>
    </row>
    <row r="10" spans="1:16" x14ac:dyDescent="0.25">
      <c r="A10" s="470"/>
      <c r="B10" s="468"/>
      <c r="C10" s="466"/>
      <c r="D10" s="466"/>
      <c r="E10" s="275" t="s">
        <v>7</v>
      </c>
      <c r="F10" s="275" t="s">
        <v>14</v>
      </c>
      <c r="G10" s="106" t="s">
        <v>21</v>
      </c>
      <c r="H10" s="118">
        <v>328</v>
      </c>
      <c r="I10" s="118">
        <v>302</v>
      </c>
      <c r="J10" s="104">
        <f t="shared" si="1"/>
        <v>92.073170731707322</v>
      </c>
      <c r="K10" s="458"/>
      <c r="L10" s="297"/>
      <c r="M10" s="460"/>
      <c r="N10" s="55"/>
    </row>
    <row r="11" spans="1:16" ht="72" x14ac:dyDescent="0.25">
      <c r="A11" s="470"/>
      <c r="B11" s="467" t="s">
        <v>62</v>
      </c>
      <c r="C11" s="464" t="s">
        <v>61</v>
      </c>
      <c r="D11" s="464" t="s">
        <v>5</v>
      </c>
      <c r="E11" s="275" t="s">
        <v>6</v>
      </c>
      <c r="F11" s="275" t="s">
        <v>9</v>
      </c>
      <c r="G11" s="106" t="s">
        <v>10</v>
      </c>
      <c r="H11" s="118">
        <v>100</v>
      </c>
      <c r="I11" s="118">
        <v>100</v>
      </c>
      <c r="J11" s="292">
        <f t="shared" si="1"/>
        <v>100</v>
      </c>
      <c r="K11" s="456">
        <f t="shared" ref="K11" si="2">((((J13+J12)/2)+J11)/2)</f>
        <v>100</v>
      </c>
      <c r="L11" s="297"/>
      <c r="M11" s="460"/>
      <c r="N11" s="301" t="s">
        <v>160</v>
      </c>
    </row>
    <row r="12" spans="1:16" x14ac:dyDescent="0.25">
      <c r="A12" s="470"/>
      <c r="B12" s="472"/>
      <c r="C12" s="465"/>
      <c r="D12" s="465"/>
      <c r="E12" s="275" t="s">
        <v>7</v>
      </c>
      <c r="F12" s="275" t="s">
        <v>12</v>
      </c>
      <c r="G12" s="106" t="s">
        <v>13</v>
      </c>
      <c r="H12" s="118">
        <v>17</v>
      </c>
      <c r="I12" s="118">
        <v>17</v>
      </c>
      <c r="J12" s="104">
        <f t="shared" si="1"/>
        <v>100</v>
      </c>
      <c r="K12" s="457"/>
      <c r="L12" s="297"/>
      <c r="M12" s="460"/>
      <c r="N12" s="55"/>
    </row>
    <row r="13" spans="1:16" x14ac:dyDescent="0.25">
      <c r="A13" s="470"/>
      <c r="B13" s="468"/>
      <c r="C13" s="466"/>
      <c r="D13" s="466"/>
      <c r="E13" s="275" t="s">
        <v>7</v>
      </c>
      <c r="F13" s="275" t="s">
        <v>14</v>
      </c>
      <c r="G13" s="106" t="s">
        <v>110</v>
      </c>
      <c r="H13" s="118">
        <v>1756</v>
      </c>
      <c r="I13" s="118">
        <v>1756</v>
      </c>
      <c r="J13" s="104">
        <f t="shared" si="1"/>
        <v>100</v>
      </c>
      <c r="K13" s="458"/>
      <c r="L13" s="297"/>
      <c r="M13" s="460"/>
      <c r="N13" s="55"/>
    </row>
    <row r="14" spans="1:16" ht="72" x14ac:dyDescent="0.25">
      <c r="A14" s="470"/>
      <c r="B14" s="474" t="s">
        <v>65</v>
      </c>
      <c r="C14" s="446" t="s">
        <v>113</v>
      </c>
      <c r="D14" s="432" t="s">
        <v>5</v>
      </c>
      <c r="E14" s="298" t="s">
        <v>6</v>
      </c>
      <c r="F14" s="298" t="s">
        <v>9</v>
      </c>
      <c r="G14" s="284" t="s">
        <v>10</v>
      </c>
      <c r="H14" s="116">
        <v>100</v>
      </c>
      <c r="I14" s="116">
        <v>100</v>
      </c>
      <c r="J14" s="292">
        <f t="shared" si="1"/>
        <v>100</v>
      </c>
      <c r="K14" s="456">
        <f t="shared" ref="K14" si="3">((((J16+J15)/2)+J14)/2)</f>
        <v>95.745565410199561</v>
      </c>
      <c r="L14" s="300"/>
      <c r="M14" s="460"/>
      <c r="N14" s="55"/>
    </row>
    <row r="15" spans="1:16" x14ac:dyDescent="0.25">
      <c r="A15" s="470"/>
      <c r="B15" s="474"/>
      <c r="C15" s="447"/>
      <c r="D15" s="432"/>
      <c r="E15" s="298" t="s">
        <v>7</v>
      </c>
      <c r="F15" s="298" t="s">
        <v>12</v>
      </c>
      <c r="G15" s="284" t="s">
        <v>13</v>
      </c>
      <c r="H15" s="116">
        <v>11</v>
      </c>
      <c r="I15" s="116">
        <v>10</v>
      </c>
      <c r="J15" s="104">
        <f t="shared" si="1"/>
        <v>90.909090909090907</v>
      </c>
      <c r="K15" s="457"/>
      <c r="L15" s="297"/>
      <c r="M15" s="460"/>
      <c r="N15" s="55"/>
    </row>
    <row r="16" spans="1:16" x14ac:dyDescent="0.25">
      <c r="A16" s="470"/>
      <c r="B16" s="474"/>
      <c r="C16" s="439"/>
      <c r="D16" s="432"/>
      <c r="E16" s="298" t="s">
        <v>7</v>
      </c>
      <c r="F16" s="298" t="s">
        <v>14</v>
      </c>
      <c r="G16" s="284" t="s">
        <v>21</v>
      </c>
      <c r="H16" s="116">
        <v>328</v>
      </c>
      <c r="I16" s="116">
        <v>302</v>
      </c>
      <c r="J16" s="104">
        <f t="shared" si="1"/>
        <v>92.073170731707322</v>
      </c>
      <c r="K16" s="458"/>
      <c r="L16" s="300"/>
      <c r="M16" s="460"/>
      <c r="N16" s="55"/>
    </row>
    <row r="17" spans="1:16" ht="72" x14ac:dyDescent="0.25">
      <c r="A17" s="470"/>
      <c r="B17" s="474" t="s">
        <v>66</v>
      </c>
      <c r="C17" s="432" t="s">
        <v>114</v>
      </c>
      <c r="D17" s="432" t="s">
        <v>5</v>
      </c>
      <c r="E17" s="298" t="s">
        <v>6</v>
      </c>
      <c r="F17" s="298" t="s">
        <v>9</v>
      </c>
      <c r="G17" s="284" t="s">
        <v>10</v>
      </c>
      <c r="H17" s="116">
        <v>100</v>
      </c>
      <c r="I17" s="116">
        <v>100</v>
      </c>
      <c r="J17" s="292">
        <f t="shared" si="1"/>
        <v>100</v>
      </c>
      <c r="K17" s="456">
        <f t="shared" ref="K17" si="4">((((J19+J18)/2)+J17)/2)</f>
        <v>100</v>
      </c>
      <c r="L17" s="300"/>
      <c r="M17" s="460"/>
      <c r="N17" s="55"/>
    </row>
    <row r="18" spans="1:16" x14ac:dyDescent="0.25">
      <c r="A18" s="470"/>
      <c r="B18" s="474"/>
      <c r="C18" s="432"/>
      <c r="D18" s="432"/>
      <c r="E18" s="298" t="s">
        <v>7</v>
      </c>
      <c r="F18" s="298" t="s">
        <v>12</v>
      </c>
      <c r="G18" s="284" t="s">
        <v>13</v>
      </c>
      <c r="H18" s="319">
        <v>17</v>
      </c>
      <c r="I18" s="319">
        <v>17</v>
      </c>
      <c r="J18" s="104">
        <f t="shared" si="1"/>
        <v>100</v>
      </c>
      <c r="K18" s="457"/>
      <c r="L18" s="297"/>
      <c r="M18" s="460"/>
      <c r="N18" s="55"/>
    </row>
    <row r="19" spans="1:16" ht="24" customHeight="1" x14ac:dyDescent="0.25">
      <c r="A19" s="470"/>
      <c r="B19" s="474"/>
      <c r="C19" s="432"/>
      <c r="D19" s="432"/>
      <c r="E19" s="298" t="s">
        <v>7</v>
      </c>
      <c r="F19" s="298" t="s">
        <v>14</v>
      </c>
      <c r="G19" s="284" t="s">
        <v>21</v>
      </c>
      <c r="H19" s="85">
        <v>1756</v>
      </c>
      <c r="I19" s="320">
        <v>1756</v>
      </c>
      <c r="J19" s="104">
        <f>I19/H19*100</f>
        <v>100</v>
      </c>
      <c r="K19" s="458"/>
      <c r="L19" s="300"/>
      <c r="M19" s="460"/>
      <c r="N19" s="55"/>
    </row>
    <row r="20" spans="1:16" ht="36" customHeight="1" x14ac:dyDescent="0.25">
      <c r="A20" s="470"/>
      <c r="B20" s="473" t="s">
        <v>67</v>
      </c>
      <c r="C20" s="432" t="s">
        <v>31</v>
      </c>
      <c r="D20" s="432" t="s">
        <v>5</v>
      </c>
      <c r="E20" s="298" t="s">
        <v>6</v>
      </c>
      <c r="F20" s="298" t="s">
        <v>32</v>
      </c>
      <c r="G20" s="284" t="s">
        <v>10</v>
      </c>
      <c r="H20" s="117">
        <v>100</v>
      </c>
      <c r="I20" s="117">
        <v>100</v>
      </c>
      <c r="J20" s="292">
        <f t="shared" si="1"/>
        <v>100</v>
      </c>
      <c r="K20" s="433">
        <f>(J20+J21)/2</f>
        <v>101.63934426229508</v>
      </c>
      <c r="L20" s="300" t="s">
        <v>159</v>
      </c>
      <c r="M20" s="460"/>
      <c r="N20" s="55"/>
    </row>
    <row r="21" spans="1:16" x14ac:dyDescent="0.25">
      <c r="A21" s="470"/>
      <c r="B21" s="473"/>
      <c r="C21" s="432"/>
      <c r="D21" s="432"/>
      <c r="E21" s="298" t="s">
        <v>7</v>
      </c>
      <c r="F21" s="298" t="s">
        <v>12</v>
      </c>
      <c r="G21" s="284" t="s">
        <v>13</v>
      </c>
      <c r="H21" s="187">
        <v>61</v>
      </c>
      <c r="I21" s="187">
        <v>63</v>
      </c>
      <c r="J21" s="104">
        <f t="shared" si="1"/>
        <v>103.27868852459017</v>
      </c>
      <c r="K21" s="435"/>
      <c r="L21" s="300"/>
      <c r="M21" s="460"/>
      <c r="N21" s="55"/>
    </row>
    <row r="22" spans="1:16" ht="36" x14ac:dyDescent="0.25">
      <c r="A22" s="470"/>
      <c r="B22" s="277"/>
      <c r="C22" s="451" t="s">
        <v>71</v>
      </c>
      <c r="D22" s="451" t="s">
        <v>5</v>
      </c>
      <c r="E22" s="299" t="s">
        <v>6</v>
      </c>
      <c r="F22" s="299" t="s">
        <v>32</v>
      </c>
      <c r="G22" s="289" t="s">
        <v>10</v>
      </c>
      <c r="H22" s="187">
        <v>100</v>
      </c>
      <c r="I22" s="185">
        <v>100</v>
      </c>
      <c r="J22" s="166">
        <f t="shared" si="1"/>
        <v>100</v>
      </c>
      <c r="K22" s="456">
        <f t="shared" ref="K22" si="5">(J22+J23)/2</f>
        <v>100</v>
      </c>
      <c r="L22" s="462"/>
      <c r="M22" s="460"/>
      <c r="N22" s="160"/>
    </row>
    <row r="23" spans="1:16" ht="36" customHeight="1" x14ac:dyDescent="0.25">
      <c r="A23" s="470"/>
      <c r="B23" s="277"/>
      <c r="C23" s="451"/>
      <c r="D23" s="451"/>
      <c r="E23" s="299" t="s">
        <v>7</v>
      </c>
      <c r="F23" s="299" t="s">
        <v>12</v>
      </c>
      <c r="G23" s="289" t="s">
        <v>13</v>
      </c>
      <c r="H23" s="187">
        <v>2</v>
      </c>
      <c r="I23" s="187">
        <v>2</v>
      </c>
      <c r="J23" s="296">
        <f t="shared" si="1"/>
        <v>100</v>
      </c>
      <c r="K23" s="449"/>
      <c r="L23" s="463"/>
      <c r="M23" s="460"/>
      <c r="N23" s="160"/>
    </row>
    <row r="24" spans="1:16" ht="36" customHeight="1" x14ac:dyDescent="0.25">
      <c r="A24" s="470"/>
      <c r="B24" s="467" t="s">
        <v>73</v>
      </c>
      <c r="C24" s="432" t="s">
        <v>33</v>
      </c>
      <c r="D24" s="432" t="s">
        <v>5</v>
      </c>
      <c r="E24" s="298" t="s">
        <v>6</v>
      </c>
      <c r="F24" s="298" t="s">
        <v>34</v>
      </c>
      <c r="G24" s="284" t="s">
        <v>10</v>
      </c>
      <c r="H24" s="117">
        <v>100</v>
      </c>
      <c r="I24" s="117">
        <v>100</v>
      </c>
      <c r="J24" s="167">
        <f t="shared" si="1"/>
        <v>100</v>
      </c>
      <c r="K24" s="433">
        <f t="shared" ref="K24" si="6">(J24+J25)/2</f>
        <v>100</v>
      </c>
      <c r="L24" s="300"/>
      <c r="M24" s="460"/>
      <c r="N24" s="55"/>
    </row>
    <row r="25" spans="1:16" x14ac:dyDescent="0.25">
      <c r="A25" s="470"/>
      <c r="B25" s="468"/>
      <c r="C25" s="432"/>
      <c r="D25" s="432"/>
      <c r="E25" s="298" t="s">
        <v>7</v>
      </c>
      <c r="F25" s="298" t="s">
        <v>12</v>
      </c>
      <c r="G25" s="284" t="s">
        <v>13</v>
      </c>
      <c r="H25" s="117">
        <v>40</v>
      </c>
      <c r="I25" s="117">
        <v>40</v>
      </c>
      <c r="J25" s="104">
        <f t="shared" si="1"/>
        <v>100</v>
      </c>
      <c r="K25" s="435"/>
      <c r="L25" s="300"/>
      <c r="M25" s="460"/>
      <c r="N25" s="55"/>
    </row>
    <row r="26" spans="1:16" ht="36" x14ac:dyDescent="0.25">
      <c r="A26" s="470"/>
      <c r="B26" s="467" t="s">
        <v>72</v>
      </c>
      <c r="C26" s="432" t="s">
        <v>90</v>
      </c>
      <c r="D26" s="432" t="s">
        <v>5</v>
      </c>
      <c r="E26" s="298" t="s">
        <v>6</v>
      </c>
      <c r="F26" s="298" t="s">
        <v>34</v>
      </c>
      <c r="G26" s="284" t="s">
        <v>10</v>
      </c>
      <c r="H26" s="184">
        <v>100</v>
      </c>
      <c r="I26" s="184">
        <v>100</v>
      </c>
      <c r="J26" s="167">
        <f t="shared" si="1"/>
        <v>100</v>
      </c>
      <c r="K26" s="433">
        <f t="shared" ref="K26" si="7">(J26+J27)/2</f>
        <v>100</v>
      </c>
      <c r="L26" s="300"/>
      <c r="M26" s="460"/>
      <c r="N26" s="55"/>
    </row>
    <row r="27" spans="1:16" ht="36" customHeight="1" x14ac:dyDescent="0.25">
      <c r="A27" s="470"/>
      <c r="B27" s="468"/>
      <c r="C27" s="432"/>
      <c r="D27" s="432"/>
      <c r="E27" s="298" t="s">
        <v>7</v>
      </c>
      <c r="F27" s="298" t="s">
        <v>12</v>
      </c>
      <c r="G27" s="284" t="s">
        <v>13</v>
      </c>
      <c r="H27" s="117">
        <v>1</v>
      </c>
      <c r="I27" s="117">
        <v>1</v>
      </c>
      <c r="J27" s="104">
        <f t="shared" si="1"/>
        <v>100</v>
      </c>
      <c r="K27" s="435"/>
      <c r="L27" s="300"/>
      <c r="M27" s="460"/>
      <c r="N27" s="55"/>
    </row>
    <row r="28" spans="1:16" s="416" customFormat="1" ht="24" x14ac:dyDescent="0.25">
      <c r="A28" s="470"/>
      <c r="B28" s="414"/>
      <c r="C28" s="432" t="s">
        <v>106</v>
      </c>
      <c r="D28" s="432" t="s">
        <v>5</v>
      </c>
      <c r="E28" s="340" t="s">
        <v>6</v>
      </c>
      <c r="F28" s="411" t="s">
        <v>78</v>
      </c>
      <c r="G28" s="411" t="s">
        <v>10</v>
      </c>
      <c r="H28" s="348">
        <v>100</v>
      </c>
      <c r="I28" s="348">
        <v>100</v>
      </c>
      <c r="J28" s="347">
        <f t="shared" si="1"/>
        <v>100</v>
      </c>
      <c r="K28" s="436">
        <f>((((J30+J29)/2)+J28)/2)</f>
        <v>100</v>
      </c>
      <c r="L28" s="413"/>
      <c r="M28" s="460"/>
      <c r="N28" s="339"/>
      <c r="O28" s="3"/>
      <c r="P28" s="3"/>
    </row>
    <row r="29" spans="1:16" s="416" customFormat="1" x14ac:dyDescent="0.25">
      <c r="A29" s="470"/>
      <c r="B29" s="414"/>
      <c r="C29" s="432"/>
      <c r="D29" s="432"/>
      <c r="E29" s="340" t="s">
        <v>216</v>
      </c>
      <c r="F29" s="411" t="s">
        <v>12</v>
      </c>
      <c r="G29" s="411" t="s">
        <v>13</v>
      </c>
      <c r="H29" s="348">
        <v>24</v>
      </c>
      <c r="I29" s="348">
        <v>24</v>
      </c>
      <c r="J29" s="347">
        <f t="shared" si="1"/>
        <v>100</v>
      </c>
      <c r="K29" s="438"/>
      <c r="L29" s="413"/>
      <c r="M29" s="460"/>
      <c r="N29" s="339"/>
      <c r="O29" s="3"/>
      <c r="P29" s="3"/>
    </row>
    <row r="30" spans="1:16" s="416" customFormat="1" x14ac:dyDescent="0.25">
      <c r="A30" s="470"/>
      <c r="B30" s="414"/>
      <c r="C30" s="432"/>
      <c r="D30" s="432"/>
      <c r="E30" s="340" t="s">
        <v>7</v>
      </c>
      <c r="F30" s="411" t="s">
        <v>14</v>
      </c>
      <c r="G30" s="411" t="s">
        <v>15</v>
      </c>
      <c r="H30" s="348">
        <v>4032</v>
      </c>
      <c r="I30" s="348">
        <v>4032</v>
      </c>
      <c r="J30" s="347">
        <f t="shared" si="1"/>
        <v>100</v>
      </c>
      <c r="K30" s="437"/>
      <c r="L30" s="413"/>
      <c r="M30" s="460"/>
      <c r="N30" s="339"/>
      <c r="O30" s="3"/>
      <c r="P30" s="3"/>
    </row>
    <row r="31" spans="1:16" ht="36" customHeight="1" x14ac:dyDescent="0.25">
      <c r="A31" s="470"/>
      <c r="B31" s="467" t="s">
        <v>74</v>
      </c>
      <c r="C31" s="432" t="s">
        <v>36</v>
      </c>
      <c r="D31" s="432" t="s">
        <v>5</v>
      </c>
      <c r="E31" s="298" t="s">
        <v>6</v>
      </c>
      <c r="F31" s="298" t="s">
        <v>37</v>
      </c>
      <c r="G31" s="284" t="s">
        <v>10</v>
      </c>
      <c r="H31" s="321">
        <v>100</v>
      </c>
      <c r="I31" s="321">
        <v>100</v>
      </c>
      <c r="J31" s="167">
        <f t="shared" si="1"/>
        <v>100</v>
      </c>
      <c r="K31" s="433">
        <f>(J31+J32)/2</f>
        <v>81.818181818181813</v>
      </c>
      <c r="L31" s="300" t="s">
        <v>159</v>
      </c>
      <c r="M31" s="460"/>
      <c r="N31" s="55"/>
    </row>
    <row r="32" spans="1:16" x14ac:dyDescent="0.25">
      <c r="A32" s="470"/>
      <c r="B32" s="468"/>
      <c r="C32" s="432"/>
      <c r="D32" s="432"/>
      <c r="E32" s="298" t="s">
        <v>7</v>
      </c>
      <c r="F32" s="298" t="s">
        <v>12</v>
      </c>
      <c r="G32" s="284" t="s">
        <v>13</v>
      </c>
      <c r="H32" s="321">
        <v>11</v>
      </c>
      <c r="I32" s="321">
        <v>7</v>
      </c>
      <c r="J32" s="104">
        <f t="shared" si="1"/>
        <v>63.636363636363633</v>
      </c>
      <c r="K32" s="435"/>
      <c r="L32" s="297" t="s">
        <v>246</v>
      </c>
      <c r="M32" s="460"/>
      <c r="N32" s="55"/>
    </row>
    <row r="33" spans="1:14" ht="24" x14ac:dyDescent="0.25">
      <c r="A33" s="470"/>
      <c r="B33" s="467" t="s">
        <v>103</v>
      </c>
      <c r="C33" s="432" t="s">
        <v>39</v>
      </c>
      <c r="D33" s="432" t="s">
        <v>5</v>
      </c>
      <c r="E33" s="298" t="s">
        <v>6</v>
      </c>
      <c r="F33" s="298" t="s">
        <v>40</v>
      </c>
      <c r="G33" s="284" t="s">
        <v>10</v>
      </c>
      <c r="H33" s="321">
        <v>100</v>
      </c>
      <c r="I33" s="321">
        <v>100</v>
      </c>
      <c r="J33" s="292">
        <f t="shared" si="1"/>
        <v>100</v>
      </c>
      <c r="K33" s="456">
        <f t="shared" ref="K33" si="8">((((J35+J34)/2)+J33)/2)</f>
        <v>100</v>
      </c>
      <c r="L33" s="300"/>
      <c r="M33" s="460"/>
      <c r="N33" s="55"/>
    </row>
    <row r="34" spans="1:14" x14ac:dyDescent="0.25">
      <c r="A34" s="470"/>
      <c r="B34" s="472"/>
      <c r="C34" s="432"/>
      <c r="D34" s="432"/>
      <c r="E34" s="298" t="s">
        <v>7</v>
      </c>
      <c r="F34" s="298" t="s">
        <v>12</v>
      </c>
      <c r="G34" s="284" t="s">
        <v>13</v>
      </c>
      <c r="H34" s="321">
        <v>62</v>
      </c>
      <c r="I34" s="321">
        <v>62</v>
      </c>
      <c r="J34" s="104">
        <f t="shared" si="1"/>
        <v>100</v>
      </c>
      <c r="K34" s="457"/>
      <c r="L34" s="300"/>
      <c r="M34" s="460"/>
      <c r="N34" s="55"/>
    </row>
    <row r="35" spans="1:14" ht="24" customHeight="1" x14ac:dyDescent="0.25">
      <c r="A35" s="470"/>
      <c r="B35" s="468"/>
      <c r="C35" s="432"/>
      <c r="D35" s="432"/>
      <c r="E35" s="298" t="s">
        <v>7</v>
      </c>
      <c r="F35" s="298" t="s">
        <v>41</v>
      </c>
      <c r="G35" s="284" t="s">
        <v>42</v>
      </c>
      <c r="H35" s="321">
        <v>486</v>
      </c>
      <c r="I35" s="321">
        <v>486</v>
      </c>
      <c r="J35" s="104">
        <f t="shared" si="1"/>
        <v>100</v>
      </c>
      <c r="K35" s="458"/>
      <c r="L35" s="300"/>
      <c r="M35" s="460"/>
      <c r="N35" s="55"/>
    </row>
    <row r="36" spans="1:14" ht="24" customHeight="1" x14ac:dyDescent="0.25">
      <c r="A36" s="470"/>
      <c r="B36" s="272"/>
      <c r="C36" s="432" t="s">
        <v>221</v>
      </c>
      <c r="D36" s="432" t="s">
        <v>5</v>
      </c>
      <c r="E36" s="298" t="s">
        <v>6</v>
      </c>
      <c r="F36" s="298" t="s">
        <v>40</v>
      </c>
      <c r="G36" s="284" t="s">
        <v>10</v>
      </c>
      <c r="H36" s="321">
        <v>100</v>
      </c>
      <c r="I36" s="321">
        <v>100</v>
      </c>
      <c r="J36" s="292">
        <f t="shared" si="1"/>
        <v>100</v>
      </c>
      <c r="K36" s="456">
        <f t="shared" ref="K36" si="9">((((J38+J37)/2)+J36)/2)</f>
        <v>100</v>
      </c>
      <c r="L36" s="300"/>
      <c r="M36" s="460"/>
      <c r="N36" s="55"/>
    </row>
    <row r="37" spans="1:14" x14ac:dyDescent="0.25">
      <c r="A37" s="470"/>
      <c r="B37" s="272"/>
      <c r="C37" s="432"/>
      <c r="D37" s="432"/>
      <c r="E37" s="298" t="s">
        <v>7</v>
      </c>
      <c r="F37" s="298" t="s">
        <v>12</v>
      </c>
      <c r="G37" s="284" t="s">
        <v>13</v>
      </c>
      <c r="H37" s="321">
        <v>10</v>
      </c>
      <c r="I37" s="321">
        <v>10</v>
      </c>
      <c r="J37" s="104">
        <f t="shared" si="1"/>
        <v>100</v>
      </c>
      <c r="K37" s="457"/>
      <c r="L37" s="300"/>
      <c r="M37" s="460"/>
      <c r="N37" s="55"/>
    </row>
    <row r="38" spans="1:14" ht="24" customHeight="1" x14ac:dyDescent="0.25">
      <c r="A38" s="470"/>
      <c r="B38" s="272"/>
      <c r="C38" s="432"/>
      <c r="D38" s="432"/>
      <c r="E38" s="298" t="s">
        <v>7</v>
      </c>
      <c r="F38" s="298" t="s">
        <v>41</v>
      </c>
      <c r="G38" s="284" t="s">
        <v>42</v>
      </c>
      <c r="H38" s="321">
        <v>720</v>
      </c>
      <c r="I38" s="321">
        <v>720</v>
      </c>
      <c r="J38" s="104">
        <f t="shared" si="1"/>
        <v>100</v>
      </c>
      <c r="K38" s="458"/>
      <c r="L38" s="300"/>
      <c r="M38" s="460"/>
      <c r="N38" s="55"/>
    </row>
    <row r="39" spans="1:14" ht="24" customHeight="1" x14ac:dyDescent="0.25">
      <c r="A39" s="470"/>
      <c r="B39" s="467" t="s">
        <v>76</v>
      </c>
      <c r="C39" s="446" t="s">
        <v>77</v>
      </c>
      <c r="D39" s="446" t="s">
        <v>75</v>
      </c>
      <c r="E39" s="298" t="s">
        <v>6</v>
      </c>
      <c r="F39" s="298" t="s">
        <v>78</v>
      </c>
      <c r="G39" s="284" t="s">
        <v>10</v>
      </c>
      <c r="H39" s="321">
        <v>100</v>
      </c>
      <c r="I39" s="321">
        <v>100</v>
      </c>
      <c r="J39" s="292">
        <f t="shared" si="1"/>
        <v>100</v>
      </c>
      <c r="K39" s="456">
        <f t="shared" ref="K39" si="10">((((J41+J40)/2)+J39)/2)</f>
        <v>100</v>
      </c>
      <c r="L39" s="161"/>
      <c r="M39" s="460"/>
      <c r="N39" s="55"/>
    </row>
    <row r="40" spans="1:14" x14ac:dyDescent="0.25">
      <c r="A40" s="470"/>
      <c r="B40" s="472"/>
      <c r="C40" s="447"/>
      <c r="D40" s="447"/>
      <c r="E40" s="298" t="s">
        <v>7</v>
      </c>
      <c r="F40" s="298" t="s">
        <v>79</v>
      </c>
      <c r="G40" s="284" t="s">
        <v>89</v>
      </c>
      <c r="H40" s="321">
        <v>1</v>
      </c>
      <c r="I40" s="321">
        <v>1</v>
      </c>
      <c r="J40" s="104">
        <f t="shared" si="1"/>
        <v>100</v>
      </c>
      <c r="K40" s="457"/>
      <c r="L40" s="161"/>
      <c r="M40" s="460"/>
      <c r="N40" s="55"/>
    </row>
    <row r="41" spans="1:14" x14ac:dyDescent="0.25">
      <c r="A41" s="471"/>
      <c r="B41" s="468"/>
      <c r="C41" s="439"/>
      <c r="D41" s="439"/>
      <c r="E41" s="298" t="s">
        <v>7</v>
      </c>
      <c r="F41" s="298" t="s">
        <v>80</v>
      </c>
      <c r="G41" s="284" t="s">
        <v>89</v>
      </c>
      <c r="H41" s="321">
        <v>2</v>
      </c>
      <c r="I41" s="321">
        <v>2</v>
      </c>
      <c r="J41" s="104">
        <f t="shared" si="1"/>
        <v>100</v>
      </c>
      <c r="K41" s="458"/>
      <c r="L41" s="161"/>
      <c r="M41" s="461"/>
      <c r="N41" s="35"/>
    </row>
    <row r="45" spans="1:14" x14ac:dyDescent="0.25">
      <c r="E45" s="1" t="s">
        <v>159</v>
      </c>
    </row>
  </sheetData>
  <autoFilter ref="A6:N40"/>
  <mergeCells count="55">
    <mergeCell ref="B39:B41"/>
    <mergeCell ref="C39:C41"/>
    <mergeCell ref="D39:D41"/>
    <mergeCell ref="K39:K41"/>
    <mergeCell ref="C33:C35"/>
    <mergeCell ref="D33:D35"/>
    <mergeCell ref="K33:K35"/>
    <mergeCell ref="C36:C38"/>
    <mergeCell ref="D36:D38"/>
    <mergeCell ref="K36:K38"/>
    <mergeCell ref="B33:B35"/>
    <mergeCell ref="B14:B16"/>
    <mergeCell ref="C14:C16"/>
    <mergeCell ref="D14:D16"/>
    <mergeCell ref="K14:K16"/>
    <mergeCell ref="B17:B19"/>
    <mergeCell ref="C17:C19"/>
    <mergeCell ref="D17:D19"/>
    <mergeCell ref="K17:K19"/>
    <mergeCell ref="A8:A41"/>
    <mergeCell ref="B8:B10"/>
    <mergeCell ref="C8:C10"/>
    <mergeCell ref="D8:D10"/>
    <mergeCell ref="B20:B21"/>
    <mergeCell ref="C20:C21"/>
    <mergeCell ref="D20:D21"/>
    <mergeCell ref="C22:C23"/>
    <mergeCell ref="D22:D23"/>
    <mergeCell ref="B24:B25"/>
    <mergeCell ref="C24:C25"/>
    <mergeCell ref="D24:D25"/>
    <mergeCell ref="B26:B27"/>
    <mergeCell ref="C26:C27"/>
    <mergeCell ref="B11:B13"/>
    <mergeCell ref="C11:C13"/>
    <mergeCell ref="B31:B32"/>
    <mergeCell ref="C31:C32"/>
    <mergeCell ref="D31:D32"/>
    <mergeCell ref="K31:K32"/>
    <mergeCell ref="D26:D27"/>
    <mergeCell ref="C28:C30"/>
    <mergeCell ref="D28:D30"/>
    <mergeCell ref="K28:K30"/>
    <mergeCell ref="I2:N2"/>
    <mergeCell ref="I3:N3"/>
    <mergeCell ref="K24:K25"/>
    <mergeCell ref="K8:K10"/>
    <mergeCell ref="M8:M41"/>
    <mergeCell ref="K26:K27"/>
    <mergeCell ref="K20:K21"/>
    <mergeCell ref="K22:K23"/>
    <mergeCell ref="L22:L23"/>
    <mergeCell ref="C5:I5"/>
    <mergeCell ref="D11:D13"/>
    <mergeCell ref="K11:K13"/>
  </mergeCells>
  <pageMargins left="0.11811023622047245" right="0.11811023622047245" top="0.15748031496062992" bottom="0.15748031496062992" header="0" footer="0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42"/>
  <sheetViews>
    <sheetView view="pageBreakPreview" topLeftCell="A13" zoomScaleNormal="70" zoomScaleSheetLayoutView="100" workbookViewId="0">
      <pane xSplit="3" topLeftCell="D1" activePane="topRight" state="frozen"/>
      <selection pane="topRight" activeCell="J10" sqref="J10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14" width="15.85546875" style="1"/>
    <col min="15" max="16" width="15.85546875" style="3"/>
    <col min="17" max="16384" width="15.85546875" style="1"/>
  </cols>
  <sheetData>
    <row r="1" spans="1:16" s="66" customFormat="1" x14ac:dyDescent="0.25">
      <c r="A1" s="279"/>
      <c r="B1" s="279"/>
      <c r="C1" s="279"/>
      <c r="D1" s="279"/>
      <c r="E1" s="279"/>
      <c r="F1" s="279"/>
      <c r="G1" s="279"/>
      <c r="H1" s="279"/>
      <c r="I1" s="279" t="s">
        <v>195</v>
      </c>
      <c r="J1" s="279"/>
      <c r="K1" s="279"/>
      <c r="L1" s="279"/>
      <c r="M1" s="279"/>
      <c r="N1" s="279"/>
      <c r="O1" s="3"/>
      <c r="P1" s="3"/>
    </row>
    <row r="2" spans="1:16" s="66" customFormat="1" ht="15" customHeight="1" x14ac:dyDescent="0.25">
      <c r="A2" s="279"/>
      <c r="B2" s="279"/>
      <c r="C2" s="279"/>
      <c r="D2" s="279"/>
      <c r="E2" s="279"/>
      <c r="F2" s="279"/>
      <c r="G2" s="279"/>
      <c r="H2" s="279"/>
      <c r="I2" s="450" t="s">
        <v>58</v>
      </c>
      <c r="J2" s="450"/>
      <c r="K2" s="450"/>
      <c r="L2" s="450"/>
      <c r="M2" s="450"/>
      <c r="N2" s="450"/>
      <c r="O2" s="3"/>
      <c r="P2" s="3"/>
    </row>
    <row r="3" spans="1:16" s="66" customFormat="1" ht="15" customHeight="1" x14ac:dyDescent="0.25">
      <c r="A3" s="279"/>
      <c r="B3" s="279"/>
      <c r="C3" s="279"/>
      <c r="D3" s="279"/>
      <c r="E3" s="279"/>
      <c r="F3" s="279"/>
      <c r="G3" s="279"/>
      <c r="H3" s="279"/>
      <c r="I3" s="450" t="s">
        <v>238</v>
      </c>
      <c r="J3" s="450"/>
      <c r="K3" s="450"/>
      <c r="L3" s="450"/>
      <c r="M3" s="450"/>
      <c r="N3" s="450"/>
      <c r="O3" s="3"/>
      <c r="P3" s="3"/>
    </row>
    <row r="4" spans="1:16" s="66" customFormat="1" ht="18.75" customHeight="1" x14ac:dyDescent="0.25">
      <c r="A4" s="279"/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3"/>
      <c r="P4" s="3"/>
    </row>
    <row r="5" spans="1:16" s="66" customFormat="1" ht="18.75" customHeight="1" x14ac:dyDescent="0.3">
      <c r="A5" s="279"/>
      <c r="B5" s="279"/>
      <c r="C5" s="442" t="s">
        <v>8</v>
      </c>
      <c r="D5" s="442"/>
      <c r="E5" s="442"/>
      <c r="F5" s="442"/>
      <c r="G5" s="442"/>
      <c r="H5" s="442"/>
      <c r="I5" s="442"/>
      <c r="J5" s="279"/>
      <c r="K5" s="279"/>
      <c r="L5" s="279"/>
      <c r="M5" s="279"/>
      <c r="N5" s="279"/>
      <c r="O5" s="3"/>
      <c r="P5" s="3"/>
    </row>
    <row r="6" spans="1:16" x14ac:dyDescent="0.25">
      <c r="A6" s="279"/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</row>
    <row r="7" spans="1:16" ht="96" x14ac:dyDescent="0.25">
      <c r="A7" s="285" t="s">
        <v>127</v>
      </c>
      <c r="B7" s="285" t="s">
        <v>152</v>
      </c>
      <c r="C7" s="281" t="s">
        <v>128</v>
      </c>
      <c r="D7" s="282" t="s">
        <v>0</v>
      </c>
      <c r="E7" s="281" t="s">
        <v>129</v>
      </c>
      <c r="F7" s="282" t="s">
        <v>1</v>
      </c>
      <c r="G7" s="282" t="s">
        <v>2</v>
      </c>
      <c r="H7" s="282" t="s">
        <v>3</v>
      </c>
      <c r="I7" s="276" t="s">
        <v>4</v>
      </c>
      <c r="J7" s="298" t="s">
        <v>24</v>
      </c>
      <c r="K7" s="298" t="s">
        <v>25</v>
      </c>
      <c r="L7" s="299" t="s">
        <v>130</v>
      </c>
      <c r="M7" s="298" t="s">
        <v>131</v>
      </c>
      <c r="N7" s="282" t="s">
        <v>26</v>
      </c>
    </row>
    <row r="8" spans="1:16" ht="72" x14ac:dyDescent="0.25">
      <c r="A8" s="475" t="s">
        <v>54</v>
      </c>
      <c r="B8" s="467" t="s">
        <v>59</v>
      </c>
      <c r="C8" s="464" t="s">
        <v>60</v>
      </c>
      <c r="D8" s="464" t="s">
        <v>5</v>
      </c>
      <c r="E8" s="275" t="s">
        <v>6</v>
      </c>
      <c r="F8" s="275" t="s">
        <v>9</v>
      </c>
      <c r="G8" s="106" t="s">
        <v>10</v>
      </c>
      <c r="H8" s="292">
        <v>100</v>
      </c>
      <c r="I8" s="84">
        <v>100</v>
      </c>
      <c r="J8" s="292">
        <f>I8/H8*100</f>
        <v>100</v>
      </c>
      <c r="K8" s="476">
        <f>((((J10+J9)/2)+J8)/2)</f>
        <v>103.43511450381679</v>
      </c>
      <c r="L8" s="436"/>
      <c r="M8" s="483" t="s">
        <v>163</v>
      </c>
      <c r="N8" s="107">
        <f>(K8+K11+K14+K17+K20+K22+K24+K26+K28+K31+K33+K36+K39)/13</f>
        <v>102.98084726407325</v>
      </c>
    </row>
    <row r="9" spans="1:16" x14ac:dyDescent="0.25">
      <c r="A9" s="475"/>
      <c r="B9" s="472"/>
      <c r="C9" s="465"/>
      <c r="D9" s="465"/>
      <c r="E9" s="275" t="s">
        <v>7</v>
      </c>
      <c r="F9" s="275" t="s">
        <v>12</v>
      </c>
      <c r="G9" s="106" t="s">
        <v>13</v>
      </c>
      <c r="H9" s="292">
        <v>3</v>
      </c>
      <c r="I9" s="84">
        <v>4</v>
      </c>
      <c r="J9" s="104">
        <v>80</v>
      </c>
      <c r="K9" s="476"/>
      <c r="L9" s="438"/>
      <c r="M9" s="483"/>
      <c r="N9" s="108"/>
    </row>
    <row r="10" spans="1:16" x14ac:dyDescent="0.25">
      <c r="A10" s="475"/>
      <c r="B10" s="468"/>
      <c r="C10" s="466"/>
      <c r="D10" s="466"/>
      <c r="E10" s="275" t="s">
        <v>7</v>
      </c>
      <c r="F10" s="275" t="s">
        <v>14</v>
      </c>
      <c r="G10" s="106" t="s">
        <v>21</v>
      </c>
      <c r="H10" s="292">
        <v>655</v>
      </c>
      <c r="I10" s="84">
        <v>876</v>
      </c>
      <c r="J10" s="104">
        <f t="shared" ref="J10:J19" si="0">I10/H10*100</f>
        <v>133.74045801526717</v>
      </c>
      <c r="K10" s="476"/>
      <c r="L10" s="437"/>
      <c r="M10" s="483"/>
      <c r="N10" s="108"/>
    </row>
    <row r="11" spans="1:16" ht="72" x14ac:dyDescent="0.25">
      <c r="A11" s="475"/>
      <c r="B11" s="467" t="s">
        <v>62</v>
      </c>
      <c r="C11" s="464" t="s">
        <v>61</v>
      </c>
      <c r="D11" s="464" t="s">
        <v>5</v>
      </c>
      <c r="E11" s="275" t="s">
        <v>6</v>
      </c>
      <c r="F11" s="275" t="s">
        <v>9</v>
      </c>
      <c r="G11" s="106" t="s">
        <v>10</v>
      </c>
      <c r="H11" s="292">
        <v>100</v>
      </c>
      <c r="I11" s="84">
        <v>100</v>
      </c>
      <c r="J11" s="292">
        <f t="shared" si="0"/>
        <v>100</v>
      </c>
      <c r="K11" s="476">
        <f t="shared" ref="K11" si="1">((((J13+J12)/2)+J11)/2)</f>
        <v>112.56788559015206</v>
      </c>
      <c r="L11" s="436"/>
      <c r="M11" s="483"/>
      <c r="N11" s="109" t="s">
        <v>160</v>
      </c>
    </row>
    <row r="12" spans="1:16" x14ac:dyDescent="0.25">
      <c r="A12" s="475"/>
      <c r="B12" s="472"/>
      <c r="C12" s="465"/>
      <c r="D12" s="465"/>
      <c r="E12" s="275" t="s">
        <v>7</v>
      </c>
      <c r="F12" s="275" t="s">
        <v>12</v>
      </c>
      <c r="G12" s="106" t="s">
        <v>13</v>
      </c>
      <c r="H12" s="292">
        <v>8</v>
      </c>
      <c r="I12" s="84">
        <v>10</v>
      </c>
      <c r="J12" s="104">
        <f t="shared" si="0"/>
        <v>125</v>
      </c>
      <c r="K12" s="476"/>
      <c r="L12" s="438"/>
      <c r="M12" s="483"/>
      <c r="N12" s="108"/>
    </row>
    <row r="13" spans="1:16" x14ac:dyDescent="0.25">
      <c r="A13" s="475"/>
      <c r="B13" s="468"/>
      <c r="C13" s="466"/>
      <c r="D13" s="466"/>
      <c r="E13" s="275" t="s">
        <v>7</v>
      </c>
      <c r="F13" s="275" t="s">
        <v>14</v>
      </c>
      <c r="G13" s="106" t="s">
        <v>110</v>
      </c>
      <c r="H13" s="292">
        <v>1381</v>
      </c>
      <c r="I13" s="84">
        <v>1730</v>
      </c>
      <c r="J13" s="104">
        <f t="shared" si="0"/>
        <v>125.27154236060825</v>
      </c>
      <c r="K13" s="476"/>
      <c r="L13" s="437"/>
      <c r="M13" s="483"/>
      <c r="N13" s="108"/>
    </row>
    <row r="14" spans="1:16" ht="72" x14ac:dyDescent="0.25">
      <c r="A14" s="475"/>
      <c r="B14" s="474" t="s">
        <v>65</v>
      </c>
      <c r="C14" s="446" t="s">
        <v>113</v>
      </c>
      <c r="D14" s="432" t="s">
        <v>5</v>
      </c>
      <c r="E14" s="298" t="s">
        <v>6</v>
      </c>
      <c r="F14" s="298" t="s">
        <v>9</v>
      </c>
      <c r="G14" s="284" t="s">
        <v>10</v>
      </c>
      <c r="H14" s="77">
        <v>100</v>
      </c>
      <c r="I14" s="80">
        <v>100</v>
      </c>
      <c r="J14" s="292">
        <f t="shared" si="0"/>
        <v>100</v>
      </c>
      <c r="K14" s="476">
        <f t="shared" ref="K14" si="2">((((J16+J15)/2)+J14)/2)</f>
        <v>116.76844783715012</v>
      </c>
      <c r="L14" s="300"/>
      <c r="M14" s="483"/>
      <c r="N14" s="108"/>
    </row>
    <row r="15" spans="1:16" x14ac:dyDescent="0.25">
      <c r="A15" s="475"/>
      <c r="B15" s="474"/>
      <c r="C15" s="447"/>
      <c r="D15" s="432"/>
      <c r="E15" s="298" t="s">
        <v>7</v>
      </c>
      <c r="F15" s="298" t="s">
        <v>12</v>
      </c>
      <c r="G15" s="284" t="s">
        <v>13</v>
      </c>
      <c r="H15" s="77">
        <v>3</v>
      </c>
      <c r="I15" s="80">
        <v>4</v>
      </c>
      <c r="J15" s="104">
        <f t="shared" si="0"/>
        <v>133.33333333333331</v>
      </c>
      <c r="K15" s="476"/>
      <c r="L15" s="297"/>
      <c r="M15" s="483"/>
      <c r="N15" s="108"/>
    </row>
    <row r="16" spans="1:16" x14ac:dyDescent="0.25">
      <c r="A16" s="475"/>
      <c r="B16" s="474"/>
      <c r="C16" s="439"/>
      <c r="D16" s="432"/>
      <c r="E16" s="298" t="s">
        <v>7</v>
      </c>
      <c r="F16" s="298" t="s">
        <v>14</v>
      </c>
      <c r="G16" s="284" t="s">
        <v>21</v>
      </c>
      <c r="H16" s="77">
        <v>655</v>
      </c>
      <c r="I16" s="80">
        <v>876</v>
      </c>
      <c r="J16" s="104">
        <f t="shared" si="0"/>
        <v>133.74045801526717</v>
      </c>
      <c r="K16" s="476"/>
      <c r="L16" s="297"/>
      <c r="M16" s="483"/>
      <c r="N16" s="108"/>
    </row>
    <row r="17" spans="1:16" ht="72" x14ac:dyDescent="0.25">
      <c r="A17" s="475"/>
      <c r="B17" s="474" t="s">
        <v>66</v>
      </c>
      <c r="C17" s="432" t="s">
        <v>114</v>
      </c>
      <c r="D17" s="432" t="s">
        <v>5</v>
      </c>
      <c r="E17" s="298" t="s">
        <v>6</v>
      </c>
      <c r="F17" s="298" t="s">
        <v>9</v>
      </c>
      <c r="G17" s="284" t="s">
        <v>10</v>
      </c>
      <c r="H17" s="77">
        <v>100</v>
      </c>
      <c r="I17" s="80">
        <v>100</v>
      </c>
      <c r="J17" s="104">
        <f t="shared" si="0"/>
        <v>100</v>
      </c>
      <c r="K17" s="476">
        <f t="shared" ref="K17" si="3">((((J19+J18)/2)+J17)/2)</f>
        <v>112.56788559015206</v>
      </c>
      <c r="L17" s="300"/>
      <c r="M17" s="483"/>
      <c r="N17" s="108"/>
    </row>
    <row r="18" spans="1:16" x14ac:dyDescent="0.25">
      <c r="A18" s="475"/>
      <c r="B18" s="474"/>
      <c r="C18" s="432"/>
      <c r="D18" s="432"/>
      <c r="E18" s="298" t="s">
        <v>7</v>
      </c>
      <c r="F18" s="298" t="s">
        <v>12</v>
      </c>
      <c r="G18" s="284" t="s">
        <v>13</v>
      </c>
      <c r="H18" s="78">
        <v>8</v>
      </c>
      <c r="I18" s="110">
        <v>10</v>
      </c>
      <c r="J18" s="104">
        <f t="shared" si="0"/>
        <v>125</v>
      </c>
      <c r="K18" s="476"/>
      <c r="L18" s="297"/>
      <c r="M18" s="483"/>
      <c r="N18" s="108"/>
    </row>
    <row r="19" spans="1:16" x14ac:dyDescent="0.25">
      <c r="A19" s="475"/>
      <c r="B19" s="474"/>
      <c r="C19" s="432"/>
      <c r="D19" s="432"/>
      <c r="E19" s="298" t="s">
        <v>7</v>
      </c>
      <c r="F19" s="298" t="s">
        <v>14</v>
      </c>
      <c r="G19" s="284" t="s">
        <v>21</v>
      </c>
      <c r="H19" s="284">
        <v>1381</v>
      </c>
      <c r="I19" s="57">
        <v>1730</v>
      </c>
      <c r="J19" s="104">
        <f t="shared" si="0"/>
        <v>125.27154236060825</v>
      </c>
      <c r="K19" s="476"/>
      <c r="L19" s="297"/>
      <c r="M19" s="483"/>
      <c r="N19" s="108"/>
    </row>
    <row r="20" spans="1:16" ht="36" customHeight="1" x14ac:dyDescent="0.25">
      <c r="A20" s="475"/>
      <c r="B20" s="474" t="s">
        <v>67</v>
      </c>
      <c r="C20" s="477" t="s">
        <v>31</v>
      </c>
      <c r="D20" s="432" t="s">
        <v>5</v>
      </c>
      <c r="E20" s="284" t="s">
        <v>6</v>
      </c>
      <c r="F20" s="288" t="s">
        <v>32</v>
      </c>
      <c r="G20" s="284" t="s">
        <v>10</v>
      </c>
      <c r="H20" s="293">
        <v>100</v>
      </c>
      <c r="I20" s="105">
        <v>100</v>
      </c>
      <c r="J20" s="291">
        <f>I20/H20*100</f>
        <v>100</v>
      </c>
      <c r="K20" s="433">
        <f>(J20+J21)/2</f>
        <v>96.296296296296305</v>
      </c>
      <c r="L20" s="436" t="s">
        <v>222</v>
      </c>
      <c r="M20" s="483"/>
      <c r="N20" s="108"/>
    </row>
    <row r="21" spans="1:16" x14ac:dyDescent="0.25">
      <c r="A21" s="475"/>
      <c r="B21" s="474"/>
      <c r="C21" s="477"/>
      <c r="D21" s="432"/>
      <c r="E21" s="284" t="s">
        <v>7</v>
      </c>
      <c r="F21" s="288" t="s">
        <v>12</v>
      </c>
      <c r="G21" s="284" t="s">
        <v>13</v>
      </c>
      <c r="H21" s="293">
        <v>27</v>
      </c>
      <c r="I21" s="295">
        <v>25</v>
      </c>
      <c r="J21" s="291">
        <f>I21/H21*100</f>
        <v>92.592592592592595</v>
      </c>
      <c r="K21" s="435"/>
      <c r="L21" s="437"/>
      <c r="M21" s="483"/>
      <c r="N21" s="108"/>
    </row>
    <row r="22" spans="1:16" ht="36" x14ac:dyDescent="0.25">
      <c r="A22" s="475"/>
      <c r="B22" s="274"/>
      <c r="C22" s="477" t="s">
        <v>71</v>
      </c>
      <c r="D22" s="432" t="s">
        <v>5</v>
      </c>
      <c r="E22" s="287" t="s">
        <v>6</v>
      </c>
      <c r="F22" s="298" t="s">
        <v>32</v>
      </c>
      <c r="G22" s="283" t="s">
        <v>10</v>
      </c>
      <c r="H22" s="293">
        <v>100</v>
      </c>
      <c r="I22" s="293">
        <v>100</v>
      </c>
      <c r="J22" s="291">
        <f t="shared" ref="J22:J41" si="4">I22/H22*100</f>
        <v>100</v>
      </c>
      <c r="K22" s="433">
        <f t="shared" ref="K22" si="5">(J22+J23)/2</f>
        <v>100</v>
      </c>
      <c r="L22" s="300"/>
      <c r="M22" s="483"/>
      <c r="N22" s="108"/>
    </row>
    <row r="23" spans="1:16" x14ac:dyDescent="0.25">
      <c r="A23" s="475"/>
      <c r="B23" s="274"/>
      <c r="C23" s="477"/>
      <c r="D23" s="432"/>
      <c r="E23" s="287" t="s">
        <v>7</v>
      </c>
      <c r="F23" s="298" t="s">
        <v>12</v>
      </c>
      <c r="G23" s="283" t="s">
        <v>13</v>
      </c>
      <c r="H23" s="293">
        <v>1</v>
      </c>
      <c r="I23" s="293">
        <v>1</v>
      </c>
      <c r="J23" s="294">
        <f t="shared" si="4"/>
        <v>100</v>
      </c>
      <c r="K23" s="435"/>
      <c r="L23" s="300"/>
      <c r="M23" s="483"/>
      <c r="N23" s="108"/>
    </row>
    <row r="24" spans="1:16" ht="36" customHeight="1" x14ac:dyDescent="0.25">
      <c r="A24" s="475"/>
      <c r="B24" s="478" t="s">
        <v>73</v>
      </c>
      <c r="C24" s="477" t="s">
        <v>33</v>
      </c>
      <c r="D24" s="432" t="s">
        <v>5</v>
      </c>
      <c r="E24" s="284" t="s">
        <v>6</v>
      </c>
      <c r="F24" s="288" t="s">
        <v>34</v>
      </c>
      <c r="G24" s="284" t="s">
        <v>10</v>
      </c>
      <c r="H24" s="293">
        <v>100</v>
      </c>
      <c r="I24" s="105">
        <v>100</v>
      </c>
      <c r="J24" s="291">
        <f t="shared" si="4"/>
        <v>100</v>
      </c>
      <c r="K24" s="433">
        <f>(J24+J25)/2</f>
        <v>97.115384615384613</v>
      </c>
      <c r="L24" s="300"/>
      <c r="M24" s="483"/>
      <c r="N24" s="108"/>
    </row>
    <row r="25" spans="1:16" x14ac:dyDescent="0.25">
      <c r="A25" s="475"/>
      <c r="B25" s="479"/>
      <c r="C25" s="477"/>
      <c r="D25" s="432"/>
      <c r="E25" s="284" t="s">
        <v>7</v>
      </c>
      <c r="F25" s="288" t="s">
        <v>12</v>
      </c>
      <c r="G25" s="284" t="s">
        <v>13</v>
      </c>
      <c r="H25" s="293">
        <v>52</v>
      </c>
      <c r="I25" s="295">
        <v>49</v>
      </c>
      <c r="J25" s="291">
        <f t="shared" si="4"/>
        <v>94.230769230769226</v>
      </c>
      <c r="K25" s="435"/>
      <c r="L25" s="297"/>
      <c r="M25" s="483"/>
      <c r="N25" s="108"/>
    </row>
    <row r="26" spans="1:16" ht="36" customHeight="1" x14ac:dyDescent="0.25">
      <c r="A26" s="475"/>
      <c r="B26" s="478" t="s">
        <v>100</v>
      </c>
      <c r="C26" s="477" t="s">
        <v>119</v>
      </c>
      <c r="D26" s="432" t="s">
        <v>5</v>
      </c>
      <c r="E26" s="284" t="s">
        <v>6</v>
      </c>
      <c r="F26" s="288" t="s">
        <v>34</v>
      </c>
      <c r="G26" s="284" t="s">
        <v>10</v>
      </c>
      <c r="H26" s="293">
        <v>100</v>
      </c>
      <c r="I26" s="295">
        <v>100</v>
      </c>
      <c r="J26" s="291">
        <f t="shared" si="4"/>
        <v>100</v>
      </c>
      <c r="K26" s="433">
        <f>(J26+J27)/2</f>
        <v>100</v>
      </c>
      <c r="L26" s="273"/>
      <c r="M26" s="483"/>
      <c r="N26" s="108"/>
    </row>
    <row r="27" spans="1:16" x14ac:dyDescent="0.25">
      <c r="A27" s="475"/>
      <c r="B27" s="479"/>
      <c r="C27" s="477"/>
      <c r="D27" s="432"/>
      <c r="E27" s="284" t="s">
        <v>7</v>
      </c>
      <c r="F27" s="288" t="s">
        <v>12</v>
      </c>
      <c r="G27" s="284" t="s">
        <v>13</v>
      </c>
      <c r="H27" s="293">
        <v>1</v>
      </c>
      <c r="I27" s="295">
        <v>1</v>
      </c>
      <c r="J27" s="291">
        <f t="shared" si="4"/>
        <v>100</v>
      </c>
      <c r="K27" s="435"/>
      <c r="L27" s="273"/>
      <c r="M27" s="483"/>
      <c r="N27" s="108"/>
    </row>
    <row r="28" spans="1:16" s="424" customFormat="1" ht="24" x14ac:dyDescent="0.25">
      <c r="A28" s="475"/>
      <c r="B28" s="423"/>
      <c r="C28" s="432" t="s">
        <v>106</v>
      </c>
      <c r="D28" s="432" t="s">
        <v>5</v>
      </c>
      <c r="E28" s="340" t="s">
        <v>6</v>
      </c>
      <c r="F28" s="418" t="s">
        <v>78</v>
      </c>
      <c r="G28" s="418" t="s">
        <v>10</v>
      </c>
      <c r="H28" s="348">
        <v>100</v>
      </c>
      <c r="I28" s="348">
        <v>100</v>
      </c>
      <c r="J28" s="347">
        <f t="shared" si="4"/>
        <v>100</v>
      </c>
      <c r="K28" s="436">
        <f>((((J30+J29)/2)+J28)/2)</f>
        <v>100</v>
      </c>
      <c r="L28" s="419"/>
      <c r="M28" s="483"/>
      <c r="N28" s="108"/>
      <c r="O28" s="3"/>
      <c r="P28" s="3"/>
    </row>
    <row r="29" spans="1:16" s="424" customFormat="1" x14ac:dyDescent="0.25">
      <c r="A29" s="475"/>
      <c r="B29" s="423"/>
      <c r="C29" s="432"/>
      <c r="D29" s="432"/>
      <c r="E29" s="340" t="s">
        <v>216</v>
      </c>
      <c r="F29" s="418" t="s">
        <v>12</v>
      </c>
      <c r="G29" s="418" t="s">
        <v>13</v>
      </c>
      <c r="H29" s="348">
        <v>35</v>
      </c>
      <c r="I29" s="348">
        <v>35</v>
      </c>
      <c r="J29" s="347">
        <f t="shared" si="4"/>
        <v>100</v>
      </c>
      <c r="K29" s="438"/>
      <c r="L29" s="419"/>
      <c r="M29" s="483"/>
      <c r="N29" s="108"/>
      <c r="O29" s="3"/>
      <c r="P29" s="3"/>
    </row>
    <row r="30" spans="1:16" s="424" customFormat="1" x14ac:dyDescent="0.25">
      <c r="A30" s="475"/>
      <c r="B30" s="423"/>
      <c r="C30" s="432"/>
      <c r="D30" s="432"/>
      <c r="E30" s="340" t="s">
        <v>7</v>
      </c>
      <c r="F30" s="418" t="s">
        <v>14</v>
      </c>
      <c r="G30" s="418" t="s">
        <v>15</v>
      </c>
      <c r="H30" s="348">
        <v>5880</v>
      </c>
      <c r="I30" s="348">
        <v>5880</v>
      </c>
      <c r="J30" s="347">
        <f t="shared" si="4"/>
        <v>100</v>
      </c>
      <c r="K30" s="437"/>
      <c r="L30" s="419"/>
      <c r="M30" s="483"/>
      <c r="N30" s="108"/>
      <c r="O30" s="3"/>
      <c r="P30" s="3"/>
    </row>
    <row r="31" spans="1:16" ht="36" customHeight="1" x14ac:dyDescent="0.25">
      <c r="A31" s="475"/>
      <c r="B31" s="478" t="s">
        <v>74</v>
      </c>
      <c r="C31" s="477" t="s">
        <v>36</v>
      </c>
      <c r="D31" s="432" t="s">
        <v>5</v>
      </c>
      <c r="E31" s="284" t="s">
        <v>6</v>
      </c>
      <c r="F31" s="288" t="s">
        <v>37</v>
      </c>
      <c r="G31" s="284" t="s">
        <v>10</v>
      </c>
      <c r="H31" s="293">
        <v>100</v>
      </c>
      <c r="I31" s="295">
        <v>100</v>
      </c>
      <c r="J31" s="291">
        <f t="shared" si="4"/>
        <v>100</v>
      </c>
      <c r="K31" s="433">
        <f>(J31+J32)/2</f>
        <v>100</v>
      </c>
      <c r="L31" s="459"/>
      <c r="M31" s="483"/>
      <c r="N31" s="108"/>
    </row>
    <row r="32" spans="1:16" x14ac:dyDescent="0.25">
      <c r="A32" s="475"/>
      <c r="B32" s="479"/>
      <c r="C32" s="477"/>
      <c r="D32" s="432"/>
      <c r="E32" s="284" t="s">
        <v>7</v>
      </c>
      <c r="F32" s="288" t="s">
        <v>12</v>
      </c>
      <c r="G32" s="284" t="s">
        <v>13</v>
      </c>
      <c r="H32" s="293">
        <v>11</v>
      </c>
      <c r="I32" s="295">
        <v>11</v>
      </c>
      <c r="J32" s="291">
        <f t="shared" si="4"/>
        <v>100</v>
      </c>
      <c r="K32" s="435"/>
      <c r="L32" s="461"/>
      <c r="M32" s="483"/>
      <c r="N32" s="108"/>
    </row>
    <row r="33" spans="1:14" ht="24" customHeight="1" x14ac:dyDescent="0.25">
      <c r="A33" s="475"/>
      <c r="B33" s="467" t="s">
        <v>76</v>
      </c>
      <c r="C33" s="480" t="s">
        <v>77</v>
      </c>
      <c r="D33" s="446" t="s">
        <v>75</v>
      </c>
      <c r="E33" s="284" t="s">
        <v>6</v>
      </c>
      <c r="F33" s="288" t="s">
        <v>78</v>
      </c>
      <c r="G33" s="284" t="s">
        <v>10</v>
      </c>
      <c r="H33" s="94">
        <v>100</v>
      </c>
      <c r="I33" s="105">
        <v>100</v>
      </c>
      <c r="J33" s="291">
        <f t="shared" si="4"/>
        <v>100</v>
      </c>
      <c r="K33" s="476">
        <f t="shared" ref="K33" si="6">((((J35+J34)/2)+J33)/2)</f>
        <v>100</v>
      </c>
      <c r="L33" s="300" t="s">
        <v>159</v>
      </c>
      <c r="M33" s="483"/>
      <c r="N33" s="444"/>
    </row>
    <row r="34" spans="1:14" x14ac:dyDescent="0.25">
      <c r="A34" s="475"/>
      <c r="B34" s="472"/>
      <c r="C34" s="481"/>
      <c r="D34" s="447"/>
      <c r="E34" s="284" t="s">
        <v>7</v>
      </c>
      <c r="F34" s="288" t="s">
        <v>79</v>
      </c>
      <c r="G34" s="284" t="s">
        <v>81</v>
      </c>
      <c r="H34" s="94">
        <v>2</v>
      </c>
      <c r="I34" s="105">
        <v>2</v>
      </c>
      <c r="J34" s="291">
        <f t="shared" si="4"/>
        <v>100</v>
      </c>
      <c r="K34" s="476"/>
      <c r="L34" s="300" t="s">
        <v>159</v>
      </c>
      <c r="M34" s="483"/>
      <c r="N34" s="444"/>
    </row>
    <row r="35" spans="1:14" x14ac:dyDescent="0.25">
      <c r="A35" s="475"/>
      <c r="B35" s="468"/>
      <c r="C35" s="482"/>
      <c r="D35" s="439"/>
      <c r="E35" s="284" t="s">
        <v>7</v>
      </c>
      <c r="F35" s="288" t="s">
        <v>80</v>
      </c>
      <c r="G35" s="284" t="s">
        <v>81</v>
      </c>
      <c r="H35" s="94">
        <v>6</v>
      </c>
      <c r="I35" s="105">
        <v>6</v>
      </c>
      <c r="J35" s="291">
        <f t="shared" si="4"/>
        <v>100</v>
      </c>
      <c r="K35" s="476"/>
      <c r="L35" s="300"/>
      <c r="M35" s="483"/>
      <c r="N35" s="444"/>
    </row>
    <row r="36" spans="1:14" ht="24" x14ac:dyDescent="0.25">
      <c r="A36" s="475"/>
      <c r="B36" s="467" t="s">
        <v>103</v>
      </c>
      <c r="C36" s="432" t="s">
        <v>39</v>
      </c>
      <c r="D36" s="432" t="s">
        <v>5</v>
      </c>
      <c r="E36" s="284" t="s">
        <v>6</v>
      </c>
      <c r="F36" s="288" t="s">
        <v>40</v>
      </c>
      <c r="G36" s="284" t="s">
        <v>10</v>
      </c>
      <c r="H36" s="290">
        <v>100</v>
      </c>
      <c r="I36" s="57">
        <v>100</v>
      </c>
      <c r="J36" s="291">
        <f t="shared" si="4"/>
        <v>100</v>
      </c>
      <c r="K36" s="476">
        <f t="shared" ref="K36" si="7">((((J38+J37)/2)+J36)/2)</f>
        <v>100</v>
      </c>
      <c r="L36" s="300"/>
      <c r="M36" s="483"/>
      <c r="N36" s="444"/>
    </row>
    <row r="37" spans="1:14" x14ac:dyDescent="0.25">
      <c r="A37" s="475"/>
      <c r="B37" s="472"/>
      <c r="C37" s="432"/>
      <c r="D37" s="432"/>
      <c r="E37" s="284" t="s">
        <v>7</v>
      </c>
      <c r="F37" s="288" t="s">
        <v>12</v>
      </c>
      <c r="G37" s="284" t="s">
        <v>13</v>
      </c>
      <c r="H37" s="290">
        <v>79</v>
      </c>
      <c r="I37" s="57">
        <v>79</v>
      </c>
      <c r="J37" s="291">
        <f t="shared" si="4"/>
        <v>100</v>
      </c>
      <c r="K37" s="476"/>
      <c r="L37" s="297"/>
      <c r="M37" s="483"/>
      <c r="N37" s="444"/>
    </row>
    <row r="38" spans="1:14" x14ac:dyDescent="0.25">
      <c r="A38" s="475"/>
      <c r="B38" s="468"/>
      <c r="C38" s="432"/>
      <c r="D38" s="432"/>
      <c r="E38" s="284" t="s">
        <v>7</v>
      </c>
      <c r="F38" s="288" t="s">
        <v>41</v>
      </c>
      <c r="G38" s="284" t="s">
        <v>42</v>
      </c>
      <c r="H38" s="290">
        <v>619</v>
      </c>
      <c r="I38" s="57">
        <v>619</v>
      </c>
      <c r="J38" s="291">
        <f t="shared" si="4"/>
        <v>100</v>
      </c>
      <c r="K38" s="476"/>
      <c r="L38" s="297"/>
      <c r="M38" s="483"/>
      <c r="N38" s="444"/>
    </row>
    <row r="39" spans="1:14" ht="24" x14ac:dyDescent="0.25">
      <c r="A39" s="475"/>
      <c r="B39" s="279"/>
      <c r="C39" s="432" t="s">
        <v>168</v>
      </c>
      <c r="D39" s="432" t="s">
        <v>5</v>
      </c>
      <c r="E39" s="284" t="s">
        <v>6</v>
      </c>
      <c r="F39" s="298" t="s">
        <v>40</v>
      </c>
      <c r="G39" s="284" t="s">
        <v>10</v>
      </c>
      <c r="H39" s="290">
        <v>100</v>
      </c>
      <c r="I39" s="57">
        <v>100</v>
      </c>
      <c r="J39" s="291">
        <f t="shared" si="4"/>
        <v>100</v>
      </c>
      <c r="K39" s="476">
        <f>((((J41+J40)/2)+J39)/2)</f>
        <v>100</v>
      </c>
      <c r="L39" s="300"/>
      <c r="M39" s="483"/>
      <c r="N39" s="444"/>
    </row>
    <row r="40" spans="1:14" x14ac:dyDescent="0.25">
      <c r="A40" s="475"/>
      <c r="B40" s="279"/>
      <c r="C40" s="432"/>
      <c r="D40" s="432"/>
      <c r="E40" s="284" t="s">
        <v>7</v>
      </c>
      <c r="F40" s="288" t="s">
        <v>12</v>
      </c>
      <c r="G40" s="284" t="s">
        <v>13</v>
      </c>
      <c r="H40" s="290">
        <v>5</v>
      </c>
      <c r="I40" s="57">
        <v>5</v>
      </c>
      <c r="J40" s="347">
        <f t="shared" si="4"/>
        <v>100</v>
      </c>
      <c r="K40" s="476"/>
      <c r="L40" s="297"/>
      <c r="M40" s="483"/>
      <c r="N40" s="444"/>
    </row>
    <row r="41" spans="1:14" x14ac:dyDescent="0.25">
      <c r="A41" s="475"/>
      <c r="B41" s="279"/>
      <c r="C41" s="432"/>
      <c r="D41" s="432"/>
      <c r="E41" s="284" t="s">
        <v>7</v>
      </c>
      <c r="F41" s="288" t="s">
        <v>41</v>
      </c>
      <c r="G41" s="284" t="s">
        <v>42</v>
      </c>
      <c r="H41" s="290">
        <v>360</v>
      </c>
      <c r="I41" s="57">
        <v>360</v>
      </c>
      <c r="J41" s="291">
        <f t="shared" si="4"/>
        <v>100</v>
      </c>
      <c r="K41" s="476"/>
      <c r="L41" s="297"/>
      <c r="M41" s="483"/>
      <c r="N41" s="445"/>
    </row>
    <row r="42" spans="1:14" x14ac:dyDescent="0.25">
      <c r="A42" s="155"/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</row>
  </sheetData>
  <mergeCells count="59">
    <mergeCell ref="N33:N41"/>
    <mergeCell ref="B36:B38"/>
    <mergeCell ref="C36:C38"/>
    <mergeCell ref="D36:D38"/>
    <mergeCell ref="K36:K38"/>
    <mergeCell ref="C39:C41"/>
    <mergeCell ref="D39:D41"/>
    <mergeCell ref="K39:K41"/>
    <mergeCell ref="M8:M41"/>
    <mergeCell ref="L11:L13"/>
    <mergeCell ref="K17:K19"/>
    <mergeCell ref="L8:L10"/>
    <mergeCell ref="C31:C32"/>
    <mergeCell ref="D31:D32"/>
    <mergeCell ref="K31:K32"/>
    <mergeCell ref="L31:L32"/>
    <mergeCell ref="B33:B35"/>
    <mergeCell ref="C33:C35"/>
    <mergeCell ref="D33:D35"/>
    <mergeCell ref="K33:K35"/>
    <mergeCell ref="B31:B32"/>
    <mergeCell ref="B26:B27"/>
    <mergeCell ref="C26:C27"/>
    <mergeCell ref="D26:D27"/>
    <mergeCell ref="K26:K27"/>
    <mergeCell ref="C28:C30"/>
    <mergeCell ref="D28:D30"/>
    <mergeCell ref="K28:K30"/>
    <mergeCell ref="B24:B25"/>
    <mergeCell ref="C24:C25"/>
    <mergeCell ref="D24:D25"/>
    <mergeCell ref="K24:K25"/>
    <mergeCell ref="B20:B21"/>
    <mergeCell ref="C20:C21"/>
    <mergeCell ref="D20:D21"/>
    <mergeCell ref="K20:K21"/>
    <mergeCell ref="B17:B19"/>
    <mergeCell ref="C17:C19"/>
    <mergeCell ref="D17:D19"/>
    <mergeCell ref="L20:L21"/>
    <mergeCell ref="C22:C23"/>
    <mergeCell ref="D22:D23"/>
    <mergeCell ref="K22:K23"/>
    <mergeCell ref="I2:N2"/>
    <mergeCell ref="I3:N3"/>
    <mergeCell ref="C5:I5"/>
    <mergeCell ref="A8:A41"/>
    <mergeCell ref="B8:B10"/>
    <mergeCell ref="C8:C10"/>
    <mergeCell ref="D8:D10"/>
    <mergeCell ref="K8:K10"/>
    <mergeCell ref="B11:B13"/>
    <mergeCell ref="C11:C13"/>
    <mergeCell ref="D11:D13"/>
    <mergeCell ref="K11:K13"/>
    <mergeCell ref="B14:B16"/>
    <mergeCell ref="C14:C16"/>
    <mergeCell ref="D14:D16"/>
    <mergeCell ref="K14:K16"/>
  </mergeCells>
  <pageMargins left="0.11811023622047245" right="0.11811023622047245" top="0.15748031496062992" bottom="0.15748031496062992" header="0" footer="0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6"/>
  <sheetViews>
    <sheetView view="pageBreakPreview" topLeftCell="A4" zoomScaleNormal="70" zoomScaleSheetLayoutView="100" workbookViewId="0">
      <pane xSplit="3" topLeftCell="D1" activePane="topRight" state="frozen"/>
      <selection activeCell="E14" sqref="E14"/>
      <selection pane="topRight" activeCell="F17" sqref="F17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14" width="15.85546875" style="1"/>
    <col min="15" max="16" width="15.85546875" style="3"/>
    <col min="17" max="16384" width="15.85546875" style="1"/>
  </cols>
  <sheetData>
    <row r="1" spans="1:16" s="60" customFormat="1" x14ac:dyDescent="0.25">
      <c r="A1" s="317"/>
      <c r="B1" s="317"/>
      <c r="C1" s="317"/>
      <c r="D1" s="317"/>
      <c r="E1" s="317"/>
      <c r="F1" s="317"/>
      <c r="G1" s="317"/>
      <c r="H1" s="317"/>
      <c r="I1" s="317" t="s">
        <v>196</v>
      </c>
      <c r="J1" s="317"/>
      <c r="K1" s="317"/>
      <c r="L1" s="317"/>
      <c r="M1" s="317"/>
      <c r="N1" s="317"/>
      <c r="O1" s="3"/>
      <c r="P1" s="3"/>
    </row>
    <row r="2" spans="1:16" s="60" customFormat="1" ht="15" customHeight="1" x14ac:dyDescent="0.25">
      <c r="A2" s="317"/>
      <c r="B2" s="317"/>
      <c r="C2" s="317"/>
      <c r="D2" s="317"/>
      <c r="E2" s="317"/>
      <c r="F2" s="317"/>
      <c r="G2" s="317"/>
      <c r="H2" s="317"/>
      <c r="I2" s="450" t="s">
        <v>58</v>
      </c>
      <c r="J2" s="450"/>
      <c r="K2" s="450"/>
      <c r="L2" s="450"/>
      <c r="M2" s="450"/>
      <c r="N2" s="450"/>
      <c r="O2" s="3"/>
      <c r="P2" s="3"/>
    </row>
    <row r="3" spans="1:16" s="60" customFormat="1" ht="15" customHeight="1" x14ac:dyDescent="0.25">
      <c r="A3" s="317"/>
      <c r="B3" s="317"/>
      <c r="C3" s="317"/>
      <c r="D3" s="317"/>
      <c r="E3" s="317"/>
      <c r="F3" s="317"/>
      <c r="G3" s="317"/>
      <c r="H3" s="317"/>
      <c r="I3" s="450" t="s">
        <v>238</v>
      </c>
      <c r="J3" s="450"/>
      <c r="K3" s="450"/>
      <c r="L3" s="450"/>
      <c r="M3" s="450"/>
      <c r="N3" s="450"/>
      <c r="O3" s="3"/>
      <c r="P3" s="3"/>
    </row>
    <row r="4" spans="1:16" s="60" customFormat="1" ht="18.75" customHeight="1" x14ac:dyDescent="0.25">
      <c r="A4" s="317"/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"/>
      <c r="P4" s="3"/>
    </row>
    <row r="5" spans="1:16" s="60" customFormat="1" ht="18.75" customHeight="1" x14ac:dyDescent="0.3">
      <c r="A5" s="317"/>
      <c r="B5" s="317"/>
      <c r="C5" s="442" t="s">
        <v>8</v>
      </c>
      <c r="D5" s="442"/>
      <c r="E5" s="442"/>
      <c r="F5" s="442"/>
      <c r="G5" s="442"/>
      <c r="H5" s="442"/>
      <c r="I5" s="442"/>
      <c r="J5" s="317"/>
      <c r="K5" s="317"/>
      <c r="L5" s="317"/>
      <c r="M5" s="317"/>
      <c r="N5" s="317"/>
      <c r="O5" s="3"/>
      <c r="P5" s="3"/>
    </row>
    <row r="6" spans="1:16" ht="15" customHeight="1" x14ac:dyDescent="0.25">
      <c r="A6" s="317"/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</row>
    <row r="7" spans="1:16" ht="96" x14ac:dyDescent="0.25">
      <c r="A7" s="10" t="s">
        <v>127</v>
      </c>
      <c r="B7" s="285" t="s">
        <v>152</v>
      </c>
      <c r="C7" s="281" t="s">
        <v>128</v>
      </c>
      <c r="D7" s="282" t="s">
        <v>0</v>
      </c>
      <c r="E7" s="281" t="s">
        <v>129</v>
      </c>
      <c r="F7" s="282" t="s">
        <v>1</v>
      </c>
      <c r="G7" s="282" t="s">
        <v>2</v>
      </c>
      <c r="H7" s="282" t="s">
        <v>3</v>
      </c>
      <c r="I7" s="282" t="s">
        <v>4</v>
      </c>
      <c r="J7" s="310" t="s">
        <v>24</v>
      </c>
      <c r="K7" s="310" t="s">
        <v>25</v>
      </c>
      <c r="L7" s="312" t="s">
        <v>130</v>
      </c>
      <c r="M7" s="310" t="s">
        <v>131</v>
      </c>
      <c r="N7" s="282" t="s">
        <v>26</v>
      </c>
    </row>
    <row r="8" spans="1:16" ht="36" customHeight="1" x14ac:dyDescent="0.25">
      <c r="A8" s="430" t="s">
        <v>44</v>
      </c>
      <c r="B8" s="467" t="s">
        <v>67</v>
      </c>
      <c r="C8" s="446" t="s">
        <v>31</v>
      </c>
      <c r="D8" s="446" t="s">
        <v>5</v>
      </c>
      <c r="E8" s="284" t="s">
        <v>6</v>
      </c>
      <c r="F8" s="310" t="s">
        <v>32</v>
      </c>
      <c r="G8" s="284" t="s">
        <v>10</v>
      </c>
      <c r="H8" s="293">
        <v>100</v>
      </c>
      <c r="I8" s="293">
        <v>100</v>
      </c>
      <c r="J8" s="291">
        <f t="shared" ref="J8:J26" si="0">I8/H8*100</f>
        <v>100</v>
      </c>
      <c r="K8" s="433">
        <f>(J8+J9)/2</f>
        <v>104.16666666666666</v>
      </c>
      <c r="L8" s="316"/>
      <c r="M8" s="443" t="s">
        <v>159</v>
      </c>
      <c r="N8" s="109">
        <f>K24</f>
        <v>100</v>
      </c>
    </row>
    <row r="9" spans="1:16" ht="84" x14ac:dyDescent="0.25">
      <c r="A9" s="431"/>
      <c r="B9" s="468"/>
      <c r="C9" s="439"/>
      <c r="D9" s="439"/>
      <c r="E9" s="284" t="s">
        <v>7</v>
      </c>
      <c r="F9" s="310" t="s">
        <v>12</v>
      </c>
      <c r="G9" s="284" t="s">
        <v>13</v>
      </c>
      <c r="H9" s="293">
        <v>48</v>
      </c>
      <c r="I9" s="293">
        <v>52</v>
      </c>
      <c r="J9" s="291">
        <f t="shared" si="0"/>
        <v>108.33333333333333</v>
      </c>
      <c r="K9" s="435"/>
      <c r="L9" s="316" t="s">
        <v>247</v>
      </c>
      <c r="M9" s="444"/>
      <c r="N9" s="109"/>
    </row>
    <row r="10" spans="1:16" ht="30" customHeight="1" x14ac:dyDescent="0.25">
      <c r="A10" s="431"/>
      <c r="B10" s="467" t="s">
        <v>69</v>
      </c>
      <c r="C10" s="446" t="s">
        <v>71</v>
      </c>
      <c r="D10" s="446" t="s">
        <v>5</v>
      </c>
      <c r="E10" s="280" t="s">
        <v>6</v>
      </c>
      <c r="F10" s="310" t="s">
        <v>32</v>
      </c>
      <c r="G10" s="280" t="s">
        <v>10</v>
      </c>
      <c r="H10" s="293">
        <v>100</v>
      </c>
      <c r="I10" s="293">
        <v>100</v>
      </c>
      <c r="J10" s="347">
        <f t="shared" si="0"/>
        <v>100</v>
      </c>
      <c r="K10" s="433">
        <f t="shared" ref="K10" si="1">(J10+J11)/2</f>
        <v>100</v>
      </c>
      <c r="L10" s="315"/>
      <c r="M10" s="444"/>
      <c r="N10" s="318" t="s">
        <v>160</v>
      </c>
    </row>
    <row r="11" spans="1:16" ht="23.25" customHeight="1" x14ac:dyDescent="0.25">
      <c r="A11" s="431"/>
      <c r="B11" s="468"/>
      <c r="C11" s="439"/>
      <c r="D11" s="439"/>
      <c r="E11" s="280" t="s">
        <v>7</v>
      </c>
      <c r="F11" s="310" t="s">
        <v>12</v>
      </c>
      <c r="G11" s="280" t="s">
        <v>13</v>
      </c>
      <c r="H11" s="293">
        <v>2</v>
      </c>
      <c r="I11" s="293">
        <v>2</v>
      </c>
      <c r="J11" s="347">
        <v>100</v>
      </c>
      <c r="K11" s="435"/>
      <c r="L11" s="310"/>
      <c r="M11" s="444"/>
      <c r="N11" s="486"/>
    </row>
    <row r="12" spans="1:16" ht="39" customHeight="1" x14ac:dyDescent="0.25">
      <c r="A12" s="431"/>
      <c r="B12" s="467" t="s">
        <v>73</v>
      </c>
      <c r="C12" s="446" t="s">
        <v>33</v>
      </c>
      <c r="D12" s="446" t="s">
        <v>5</v>
      </c>
      <c r="E12" s="284" t="s">
        <v>6</v>
      </c>
      <c r="F12" s="310" t="s">
        <v>70</v>
      </c>
      <c r="G12" s="284" t="s">
        <v>10</v>
      </c>
      <c r="H12" s="293">
        <v>100</v>
      </c>
      <c r="I12" s="293">
        <v>100</v>
      </c>
      <c r="J12" s="291">
        <f t="shared" si="0"/>
        <v>100</v>
      </c>
      <c r="K12" s="433">
        <f t="shared" ref="K12" si="2">(J12+J13)/2</f>
        <v>100</v>
      </c>
      <c r="L12" s="316"/>
      <c r="M12" s="444"/>
      <c r="N12" s="486"/>
    </row>
    <row r="13" spans="1:16" ht="24" customHeight="1" x14ac:dyDescent="0.25">
      <c r="A13" s="431"/>
      <c r="B13" s="468"/>
      <c r="C13" s="439"/>
      <c r="D13" s="439"/>
      <c r="E13" s="284" t="s">
        <v>7</v>
      </c>
      <c r="F13" s="310" t="s">
        <v>12</v>
      </c>
      <c r="G13" s="284" t="s">
        <v>13</v>
      </c>
      <c r="H13" s="293">
        <v>77</v>
      </c>
      <c r="I13" s="295">
        <v>77</v>
      </c>
      <c r="J13" s="291">
        <f t="shared" si="0"/>
        <v>100</v>
      </c>
      <c r="K13" s="435"/>
      <c r="L13" s="316"/>
      <c r="M13" s="444"/>
      <c r="N13" s="486"/>
    </row>
    <row r="14" spans="1:16" ht="57" customHeight="1" x14ac:dyDescent="0.25">
      <c r="A14" s="431"/>
      <c r="B14" s="467" t="s">
        <v>72</v>
      </c>
      <c r="C14" s="446" t="s">
        <v>94</v>
      </c>
      <c r="D14" s="446" t="s">
        <v>5</v>
      </c>
      <c r="E14" s="284" t="s">
        <v>6</v>
      </c>
      <c r="F14" s="310" t="s">
        <v>34</v>
      </c>
      <c r="G14" s="284" t="s">
        <v>10</v>
      </c>
      <c r="H14" s="293">
        <v>100</v>
      </c>
      <c r="I14" s="293">
        <v>100</v>
      </c>
      <c r="J14" s="291">
        <f t="shared" si="0"/>
        <v>100</v>
      </c>
      <c r="K14" s="433">
        <f>(J14+J15)/2</f>
        <v>100</v>
      </c>
      <c r="L14" s="316"/>
      <c r="M14" s="444"/>
      <c r="N14" s="486"/>
    </row>
    <row r="15" spans="1:16" ht="42" customHeight="1" x14ac:dyDescent="0.25">
      <c r="A15" s="431"/>
      <c r="B15" s="468"/>
      <c r="C15" s="439"/>
      <c r="D15" s="439"/>
      <c r="E15" s="284" t="s">
        <v>7</v>
      </c>
      <c r="F15" s="310" t="s">
        <v>12</v>
      </c>
      <c r="G15" s="284" t="s">
        <v>13</v>
      </c>
      <c r="H15" s="293">
        <v>6</v>
      </c>
      <c r="I15" s="293">
        <v>6</v>
      </c>
      <c r="J15" s="291">
        <f t="shared" si="0"/>
        <v>100</v>
      </c>
      <c r="K15" s="435"/>
      <c r="L15" s="316"/>
      <c r="M15" s="444"/>
      <c r="N15" s="486"/>
    </row>
    <row r="16" spans="1:16" ht="39.75" customHeight="1" x14ac:dyDescent="0.25">
      <c r="A16" s="431"/>
      <c r="B16" s="467" t="s">
        <v>74</v>
      </c>
      <c r="C16" s="446" t="s">
        <v>36</v>
      </c>
      <c r="D16" s="446" t="s">
        <v>5</v>
      </c>
      <c r="E16" s="284" t="s">
        <v>6</v>
      </c>
      <c r="F16" s="310" t="s">
        <v>37</v>
      </c>
      <c r="G16" s="284" t="s">
        <v>10</v>
      </c>
      <c r="H16" s="94">
        <v>100</v>
      </c>
      <c r="I16" s="94">
        <v>100</v>
      </c>
      <c r="J16" s="291">
        <f t="shared" si="0"/>
        <v>100</v>
      </c>
      <c r="K16" s="433">
        <f>(J16+J17)/2</f>
        <v>95.833333333333329</v>
      </c>
      <c r="L16" s="316"/>
      <c r="M16" s="444"/>
      <c r="N16" s="486"/>
    </row>
    <row r="17" spans="1:14" ht="36" customHeight="1" x14ac:dyDescent="0.25">
      <c r="A17" s="431"/>
      <c r="B17" s="468"/>
      <c r="C17" s="439"/>
      <c r="D17" s="439"/>
      <c r="E17" s="284" t="s">
        <v>7</v>
      </c>
      <c r="F17" s="310" t="s">
        <v>12</v>
      </c>
      <c r="G17" s="284" t="s">
        <v>13</v>
      </c>
      <c r="H17" s="293">
        <v>12</v>
      </c>
      <c r="I17" s="295">
        <v>11</v>
      </c>
      <c r="J17" s="291">
        <f>I17/H17*100</f>
        <v>91.666666666666657</v>
      </c>
      <c r="K17" s="435"/>
      <c r="L17" s="316" t="s">
        <v>248</v>
      </c>
      <c r="M17" s="444"/>
      <c r="N17" s="486"/>
    </row>
    <row r="18" spans="1:14" ht="21.75" customHeight="1" x14ac:dyDescent="0.25">
      <c r="A18" s="431"/>
      <c r="B18" s="478" t="s">
        <v>76</v>
      </c>
      <c r="C18" s="446" t="s">
        <v>77</v>
      </c>
      <c r="D18" s="446" t="s">
        <v>75</v>
      </c>
      <c r="E18" s="287" t="s">
        <v>6</v>
      </c>
      <c r="F18" s="310" t="s">
        <v>78</v>
      </c>
      <c r="G18" s="287" t="s">
        <v>10</v>
      </c>
      <c r="H18" s="292">
        <v>100</v>
      </c>
      <c r="I18" s="292">
        <v>100</v>
      </c>
      <c r="J18" s="291">
        <f t="shared" si="0"/>
        <v>100</v>
      </c>
      <c r="K18" s="433">
        <f>((((J20+J19)/2)+J18)/2)</f>
        <v>100</v>
      </c>
      <c r="L18" s="297" t="s">
        <v>159</v>
      </c>
      <c r="M18" s="444"/>
      <c r="N18" s="486"/>
    </row>
    <row r="19" spans="1:14" ht="36" customHeight="1" x14ac:dyDescent="0.25">
      <c r="A19" s="431"/>
      <c r="B19" s="485"/>
      <c r="C19" s="447"/>
      <c r="D19" s="447"/>
      <c r="E19" s="287" t="s">
        <v>7</v>
      </c>
      <c r="F19" s="310" t="s">
        <v>79</v>
      </c>
      <c r="G19" s="287" t="s">
        <v>81</v>
      </c>
      <c r="H19" s="292">
        <v>2</v>
      </c>
      <c r="I19" s="292">
        <v>2</v>
      </c>
      <c r="J19" s="291">
        <f t="shared" si="0"/>
        <v>100</v>
      </c>
      <c r="K19" s="434"/>
      <c r="L19" s="297"/>
      <c r="M19" s="444"/>
      <c r="N19" s="486"/>
    </row>
    <row r="20" spans="1:14" ht="15" customHeight="1" x14ac:dyDescent="0.25">
      <c r="A20" s="431"/>
      <c r="B20" s="479"/>
      <c r="C20" s="439"/>
      <c r="D20" s="439"/>
      <c r="E20" s="287" t="s">
        <v>7</v>
      </c>
      <c r="F20" s="310" t="s">
        <v>80</v>
      </c>
      <c r="G20" s="287" t="s">
        <v>81</v>
      </c>
      <c r="H20" s="292">
        <v>4</v>
      </c>
      <c r="I20" s="292">
        <v>4</v>
      </c>
      <c r="J20" s="291">
        <f t="shared" si="0"/>
        <v>100</v>
      </c>
      <c r="K20" s="435"/>
      <c r="L20" s="297"/>
      <c r="M20" s="444"/>
      <c r="N20" s="486"/>
    </row>
    <row r="21" spans="1:14" ht="24" customHeight="1" x14ac:dyDescent="0.25">
      <c r="A21" s="484"/>
      <c r="B21" s="314" t="s">
        <v>103</v>
      </c>
      <c r="C21" s="446" t="s">
        <v>39</v>
      </c>
      <c r="D21" s="446" t="s">
        <v>5</v>
      </c>
      <c r="E21" s="284" t="s">
        <v>6</v>
      </c>
      <c r="F21" s="310" t="s">
        <v>40</v>
      </c>
      <c r="G21" s="284" t="s">
        <v>10</v>
      </c>
      <c r="H21" s="290">
        <v>100</v>
      </c>
      <c r="I21" s="290">
        <v>100</v>
      </c>
      <c r="J21" s="291">
        <f t="shared" si="0"/>
        <v>100</v>
      </c>
      <c r="K21" s="433">
        <f>((((J23+J22)/2)+J21)/2)</f>
        <v>100</v>
      </c>
      <c r="L21" s="316"/>
      <c r="M21" s="445"/>
      <c r="N21" s="487"/>
    </row>
    <row r="22" spans="1:14" x14ac:dyDescent="0.25">
      <c r="A22" s="124"/>
      <c r="B22" s="317"/>
      <c r="C22" s="447"/>
      <c r="D22" s="447"/>
      <c r="E22" s="37" t="s">
        <v>7</v>
      </c>
      <c r="F22" s="313" t="s">
        <v>12</v>
      </c>
      <c r="G22" s="37" t="s">
        <v>13</v>
      </c>
      <c r="H22" s="172">
        <v>117</v>
      </c>
      <c r="I22" s="173">
        <v>117</v>
      </c>
      <c r="J22" s="174">
        <f t="shared" si="0"/>
        <v>100</v>
      </c>
      <c r="K22" s="434"/>
      <c r="L22" s="311"/>
      <c r="M22" s="326"/>
      <c r="N22" s="322"/>
    </row>
    <row r="23" spans="1:14" ht="15" customHeight="1" x14ac:dyDescent="0.25">
      <c r="A23" s="124"/>
      <c r="B23" s="317"/>
      <c r="C23" s="439"/>
      <c r="D23" s="439"/>
      <c r="E23" s="284" t="s">
        <v>7</v>
      </c>
      <c r="F23" s="310" t="s">
        <v>41</v>
      </c>
      <c r="G23" s="284" t="s">
        <v>42</v>
      </c>
      <c r="H23" s="290">
        <v>916</v>
      </c>
      <c r="I23" s="57">
        <v>916</v>
      </c>
      <c r="J23" s="291">
        <f t="shared" si="0"/>
        <v>100</v>
      </c>
      <c r="K23" s="435"/>
      <c r="L23" s="316"/>
      <c r="M23" s="124"/>
      <c r="N23" s="323"/>
    </row>
    <row r="24" spans="1:14" ht="24" x14ac:dyDescent="0.25">
      <c r="A24" s="124"/>
      <c r="C24" s="432" t="s">
        <v>106</v>
      </c>
      <c r="D24" s="432" t="s">
        <v>5</v>
      </c>
      <c r="E24" s="287" t="s">
        <v>6</v>
      </c>
      <c r="F24" s="310" t="s">
        <v>78</v>
      </c>
      <c r="G24" s="310" t="s">
        <v>10</v>
      </c>
      <c r="H24" s="292">
        <v>100</v>
      </c>
      <c r="I24" s="292">
        <v>100</v>
      </c>
      <c r="J24" s="291">
        <f t="shared" si="0"/>
        <v>100</v>
      </c>
      <c r="K24" s="436">
        <f>((((J26+J25)/2)+J24)/2)</f>
        <v>100</v>
      </c>
      <c r="L24" s="325"/>
      <c r="M24" s="124"/>
      <c r="N24" s="323"/>
    </row>
    <row r="25" spans="1:14" x14ac:dyDescent="0.25">
      <c r="A25" s="124"/>
      <c r="C25" s="432"/>
      <c r="D25" s="432"/>
      <c r="E25" s="287" t="s">
        <v>216</v>
      </c>
      <c r="F25" s="310" t="s">
        <v>12</v>
      </c>
      <c r="G25" s="310" t="s">
        <v>13</v>
      </c>
      <c r="H25" s="292">
        <v>14</v>
      </c>
      <c r="I25" s="292">
        <v>14</v>
      </c>
      <c r="J25" s="291">
        <f t="shared" si="0"/>
        <v>100</v>
      </c>
      <c r="K25" s="438"/>
      <c r="L25" s="325"/>
      <c r="M25" s="124"/>
      <c r="N25" s="323"/>
    </row>
    <row r="26" spans="1:14" x14ac:dyDescent="0.25">
      <c r="A26" s="153"/>
      <c r="C26" s="432"/>
      <c r="D26" s="432"/>
      <c r="E26" s="287" t="s">
        <v>7</v>
      </c>
      <c r="F26" s="310" t="s">
        <v>14</v>
      </c>
      <c r="G26" s="310" t="s">
        <v>15</v>
      </c>
      <c r="H26" s="292">
        <v>2352</v>
      </c>
      <c r="I26" s="292">
        <v>2352</v>
      </c>
      <c r="J26" s="291">
        <f t="shared" si="0"/>
        <v>100</v>
      </c>
      <c r="K26" s="437"/>
      <c r="L26" s="325"/>
      <c r="M26" s="153"/>
      <c r="N26" s="324"/>
    </row>
  </sheetData>
  <mergeCells count="36">
    <mergeCell ref="K16:K17"/>
    <mergeCell ref="D18:D20"/>
    <mergeCell ref="B14:B15"/>
    <mergeCell ref="B16:B17"/>
    <mergeCell ref="B12:B13"/>
    <mergeCell ref="I2:N2"/>
    <mergeCell ref="I3:N3"/>
    <mergeCell ref="C5:I5"/>
    <mergeCell ref="M8:M21"/>
    <mergeCell ref="N11:N21"/>
    <mergeCell ref="C14:C15"/>
    <mergeCell ref="D14:D15"/>
    <mergeCell ref="K14:K15"/>
    <mergeCell ref="C10:C11"/>
    <mergeCell ref="D10:D11"/>
    <mergeCell ref="K10:K11"/>
    <mergeCell ref="C16:C17"/>
    <mergeCell ref="C21:C23"/>
    <mergeCell ref="K21:K23"/>
    <mergeCell ref="D16:D17"/>
    <mergeCell ref="C24:C26"/>
    <mergeCell ref="D24:D26"/>
    <mergeCell ref="K24:K26"/>
    <mergeCell ref="D21:D23"/>
    <mergeCell ref="A8:A21"/>
    <mergeCell ref="B8:B9"/>
    <mergeCell ref="C8:C9"/>
    <mergeCell ref="D8:D9"/>
    <mergeCell ref="K8:K9"/>
    <mergeCell ref="B18:B20"/>
    <mergeCell ref="B10:B11"/>
    <mergeCell ref="C12:C13"/>
    <mergeCell ref="D12:D13"/>
    <mergeCell ref="K12:K13"/>
    <mergeCell ref="K18:K20"/>
    <mergeCell ref="C18:C20"/>
  </mergeCells>
  <pageMargins left="0.11811023622047245" right="0.11811023622047245" top="0.15748031496062992" bottom="0.15748031496062992" header="0.11811023622047245" footer="0.11811023622047245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45"/>
  <sheetViews>
    <sheetView view="pageBreakPreview" topLeftCell="A7" zoomScale="90" zoomScaleNormal="70" zoomScaleSheetLayoutView="90" workbookViewId="0">
      <pane xSplit="2" topLeftCell="C1" activePane="topRight" state="frozen"/>
      <selection activeCell="E14" sqref="E14"/>
      <selection pane="topRight" activeCell="I43" sqref="I43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9" width="15.85546875" style="1"/>
    <col min="10" max="10" width="15.85546875" style="9"/>
    <col min="11" max="12" width="15.85546875" style="24"/>
    <col min="13" max="13" width="15.85546875" style="1"/>
    <col min="14" max="15" width="15.85546875" style="7"/>
    <col min="16" max="16384" width="15.85546875" style="1"/>
  </cols>
  <sheetData>
    <row r="1" spans="1:15" x14ac:dyDescent="0.25">
      <c r="H1" s="1" t="s">
        <v>232</v>
      </c>
      <c r="J1" s="3"/>
      <c r="K1" s="3"/>
      <c r="L1" s="3"/>
      <c r="N1" s="32"/>
      <c r="O1" s="32"/>
    </row>
    <row r="2" spans="1:15" ht="15" customHeight="1" x14ac:dyDescent="0.25">
      <c r="H2" s="502" t="s">
        <v>58</v>
      </c>
      <c r="I2" s="502"/>
      <c r="J2" s="502"/>
      <c r="K2" s="502"/>
      <c r="L2" s="502"/>
      <c r="M2" s="502"/>
      <c r="N2" s="32"/>
      <c r="O2" s="32"/>
    </row>
    <row r="3" spans="1:15" ht="15" customHeight="1" x14ac:dyDescent="0.25">
      <c r="H3" s="502" t="s">
        <v>238</v>
      </c>
      <c r="I3" s="502"/>
      <c r="J3" s="502"/>
      <c r="K3" s="502"/>
      <c r="L3" s="502"/>
      <c r="M3" s="502"/>
      <c r="N3" s="32"/>
      <c r="O3" s="32"/>
    </row>
    <row r="4" spans="1:15" x14ac:dyDescent="0.25">
      <c r="J4" s="3"/>
      <c r="K4" s="3"/>
      <c r="L4" s="3"/>
      <c r="N4" s="32"/>
      <c r="O4" s="32"/>
    </row>
    <row r="5" spans="1:15" ht="18.75" customHeight="1" x14ac:dyDescent="0.3">
      <c r="B5" s="503" t="s">
        <v>8</v>
      </c>
      <c r="C5" s="503"/>
      <c r="D5" s="503"/>
      <c r="E5" s="503"/>
      <c r="F5" s="503"/>
      <c r="G5" s="503"/>
      <c r="H5" s="503"/>
      <c r="J5" s="32"/>
      <c r="K5" s="32"/>
      <c r="L5" s="32"/>
      <c r="N5" s="32"/>
      <c r="O5" s="32"/>
    </row>
    <row r="6" spans="1:15" ht="114.75" x14ac:dyDescent="0.25">
      <c r="A6" s="176" t="s">
        <v>127</v>
      </c>
      <c r="B6" s="177" t="s">
        <v>128</v>
      </c>
      <c r="C6" s="178" t="s">
        <v>0</v>
      </c>
      <c r="D6" s="177" t="s">
        <v>129</v>
      </c>
      <c r="E6" s="178" t="s">
        <v>1</v>
      </c>
      <c r="F6" s="178" t="s">
        <v>2</v>
      </c>
      <c r="G6" s="178" t="s">
        <v>3</v>
      </c>
      <c r="H6" s="178" t="s">
        <v>4</v>
      </c>
      <c r="I6" s="178" t="s">
        <v>24</v>
      </c>
      <c r="J6" s="178" t="s">
        <v>25</v>
      </c>
      <c r="K6" s="178" t="s">
        <v>130</v>
      </c>
      <c r="L6" s="178" t="s">
        <v>131</v>
      </c>
      <c r="M6" s="178" t="s">
        <v>26</v>
      </c>
    </row>
    <row r="7" spans="1:15" ht="72" x14ac:dyDescent="0.25">
      <c r="A7" s="488" t="s">
        <v>47</v>
      </c>
      <c r="B7" s="477" t="s">
        <v>60</v>
      </c>
      <c r="C7" s="477" t="s">
        <v>5</v>
      </c>
      <c r="D7" s="114" t="s">
        <v>6</v>
      </c>
      <c r="E7" s="171" t="s">
        <v>9</v>
      </c>
      <c r="F7" s="114" t="s">
        <v>10</v>
      </c>
      <c r="G7" s="182">
        <v>100</v>
      </c>
      <c r="H7" s="182">
        <v>100</v>
      </c>
      <c r="I7" s="115">
        <f>H7*100/G7</f>
        <v>100</v>
      </c>
      <c r="J7" s="433">
        <f>(((I8+I9)/2)+I7)/2</f>
        <v>105.67378734339866</v>
      </c>
      <c r="K7" s="492" t="s">
        <v>159</v>
      </c>
      <c r="L7" s="490" t="s">
        <v>153</v>
      </c>
      <c r="M7" s="492">
        <f>(J7+J10+J13+J16+J19+J22+J24+J26+J28+J30+J32+J35+J37+J40+J43)/15</f>
        <v>109.64790744290038</v>
      </c>
    </row>
    <row r="8" spans="1:15" x14ac:dyDescent="0.25">
      <c r="A8" s="489"/>
      <c r="B8" s="477"/>
      <c r="C8" s="477"/>
      <c r="D8" s="114" t="s">
        <v>7</v>
      </c>
      <c r="E8" s="171" t="s">
        <v>12</v>
      </c>
      <c r="F8" s="114" t="s">
        <v>13</v>
      </c>
      <c r="G8" s="183">
        <v>11</v>
      </c>
      <c r="H8" s="183">
        <v>12</v>
      </c>
      <c r="I8" s="115">
        <f t="shared" ref="I8:I45" si="0">H8*100/G8</f>
        <v>109.09090909090909</v>
      </c>
      <c r="J8" s="434"/>
      <c r="K8" s="493"/>
      <c r="L8" s="490"/>
      <c r="M8" s="493"/>
    </row>
    <row r="9" spans="1:15" x14ac:dyDescent="0.25">
      <c r="A9" s="489"/>
      <c r="B9" s="477"/>
      <c r="C9" s="477"/>
      <c r="D9" s="114" t="s">
        <v>7</v>
      </c>
      <c r="E9" s="171" t="s">
        <v>14</v>
      </c>
      <c r="F9" s="114" t="s">
        <v>15</v>
      </c>
      <c r="G9" s="183">
        <v>566</v>
      </c>
      <c r="H9" s="183">
        <v>643</v>
      </c>
      <c r="I9" s="115">
        <f t="shared" si="0"/>
        <v>113.60424028268551</v>
      </c>
      <c r="J9" s="435"/>
      <c r="K9" s="494"/>
      <c r="L9" s="490"/>
      <c r="M9" s="494"/>
    </row>
    <row r="10" spans="1:15" ht="72" x14ac:dyDescent="0.25">
      <c r="A10" s="489"/>
      <c r="B10" s="477" t="s">
        <v>61</v>
      </c>
      <c r="C10" s="477" t="s">
        <v>5</v>
      </c>
      <c r="D10" s="114" t="s">
        <v>6</v>
      </c>
      <c r="E10" s="171" t="s">
        <v>9</v>
      </c>
      <c r="F10" s="114" t="s">
        <v>10</v>
      </c>
      <c r="G10" s="183">
        <v>100</v>
      </c>
      <c r="H10" s="183">
        <v>100</v>
      </c>
      <c r="I10" s="115">
        <f t="shared" si="0"/>
        <v>100</v>
      </c>
      <c r="J10" s="492">
        <f>(((I11+I12)/2)+I10)/2</f>
        <v>105.19449869791667</v>
      </c>
      <c r="K10" s="492"/>
      <c r="L10" s="490"/>
      <c r="M10" s="422" t="s">
        <v>160</v>
      </c>
    </row>
    <row r="11" spans="1:15" x14ac:dyDescent="0.25">
      <c r="A11" s="489"/>
      <c r="B11" s="477"/>
      <c r="C11" s="477"/>
      <c r="D11" s="114" t="s">
        <v>7</v>
      </c>
      <c r="E11" s="171" t="s">
        <v>12</v>
      </c>
      <c r="F11" s="114" t="s">
        <v>13</v>
      </c>
      <c r="G11" s="116">
        <v>45</v>
      </c>
      <c r="H11" s="116">
        <v>48</v>
      </c>
      <c r="I11" s="115">
        <f t="shared" si="0"/>
        <v>106.66666666666667</v>
      </c>
      <c r="J11" s="493"/>
      <c r="K11" s="493"/>
      <c r="L11" s="490"/>
      <c r="M11" s="491"/>
    </row>
    <row r="12" spans="1:15" x14ac:dyDescent="0.25">
      <c r="A12" s="489"/>
      <c r="B12" s="477"/>
      <c r="C12" s="477"/>
      <c r="D12" s="114" t="s">
        <v>7</v>
      </c>
      <c r="E12" s="171" t="s">
        <v>14</v>
      </c>
      <c r="F12" s="114" t="s">
        <v>15</v>
      </c>
      <c r="G12" s="116">
        <v>4096</v>
      </c>
      <c r="H12" s="116">
        <v>4674</v>
      </c>
      <c r="I12" s="115">
        <f t="shared" si="0"/>
        <v>114.111328125</v>
      </c>
      <c r="J12" s="494"/>
      <c r="K12" s="494"/>
      <c r="L12" s="490"/>
      <c r="M12" s="491"/>
    </row>
    <row r="13" spans="1:15" ht="24" x14ac:dyDescent="0.25">
      <c r="A13" s="489"/>
      <c r="B13" s="480" t="s">
        <v>63</v>
      </c>
      <c r="C13" s="477" t="s">
        <v>5</v>
      </c>
      <c r="D13" s="114" t="s">
        <v>6</v>
      </c>
      <c r="E13" s="189" t="s">
        <v>18</v>
      </c>
      <c r="F13" s="114" t="s">
        <v>10</v>
      </c>
      <c r="G13" s="116">
        <v>100</v>
      </c>
      <c r="H13" s="116">
        <v>100</v>
      </c>
      <c r="I13" s="115">
        <f t="shared" si="0"/>
        <v>100</v>
      </c>
      <c r="J13" s="492">
        <f>(((I14+I15)/2)+I13)/2</f>
        <v>105.67378734339866</v>
      </c>
      <c r="K13" s="492"/>
      <c r="L13" s="490"/>
      <c r="M13" s="491"/>
    </row>
    <row r="14" spans="1:15" x14ac:dyDescent="0.25">
      <c r="A14" s="489"/>
      <c r="B14" s="481"/>
      <c r="C14" s="477"/>
      <c r="D14" s="114" t="s">
        <v>7</v>
      </c>
      <c r="E14" s="171" t="s">
        <v>12</v>
      </c>
      <c r="F14" s="114" t="s">
        <v>13</v>
      </c>
      <c r="G14" s="116">
        <v>11</v>
      </c>
      <c r="H14" s="116">
        <v>12</v>
      </c>
      <c r="I14" s="115">
        <f t="shared" si="0"/>
        <v>109.09090909090909</v>
      </c>
      <c r="J14" s="493"/>
      <c r="K14" s="493"/>
      <c r="L14" s="490"/>
      <c r="M14" s="491"/>
    </row>
    <row r="15" spans="1:15" x14ac:dyDescent="0.25">
      <c r="A15" s="489"/>
      <c r="B15" s="482"/>
      <c r="C15" s="477"/>
      <c r="D15" s="114" t="s">
        <v>7</v>
      </c>
      <c r="E15" s="171" t="s">
        <v>14</v>
      </c>
      <c r="F15" s="114" t="s">
        <v>15</v>
      </c>
      <c r="G15" s="116">
        <v>566</v>
      </c>
      <c r="H15" s="116">
        <v>643</v>
      </c>
      <c r="I15" s="115">
        <f t="shared" si="0"/>
        <v>113.60424028268551</v>
      </c>
      <c r="J15" s="494"/>
      <c r="K15" s="494"/>
      <c r="L15" s="490"/>
      <c r="M15" s="491"/>
    </row>
    <row r="16" spans="1:15" ht="24" x14ac:dyDescent="0.25">
      <c r="A16" s="489"/>
      <c r="B16" s="477" t="s">
        <v>64</v>
      </c>
      <c r="C16" s="477" t="s">
        <v>5</v>
      </c>
      <c r="D16" s="114" t="s">
        <v>6</v>
      </c>
      <c r="E16" s="189" t="s">
        <v>18</v>
      </c>
      <c r="F16" s="114" t="s">
        <v>10</v>
      </c>
      <c r="G16" s="184">
        <v>100</v>
      </c>
      <c r="H16" s="184">
        <v>100</v>
      </c>
      <c r="I16" s="98">
        <f t="shared" ref="I16:I18" si="1">H16/G16*100</f>
        <v>100</v>
      </c>
      <c r="J16" s="501">
        <f>((((I18+I17)/2)+I16)/2)</f>
        <v>107.76134567622488</v>
      </c>
      <c r="K16" s="492"/>
      <c r="L16" s="490"/>
      <c r="M16" s="491"/>
    </row>
    <row r="17" spans="1:13" x14ac:dyDescent="0.25">
      <c r="A17" s="489"/>
      <c r="B17" s="477"/>
      <c r="C17" s="477"/>
      <c r="D17" s="114" t="s">
        <v>7</v>
      </c>
      <c r="E17" s="171" t="s">
        <v>12</v>
      </c>
      <c r="F17" s="114" t="s">
        <v>13</v>
      </c>
      <c r="G17" s="184">
        <v>43</v>
      </c>
      <c r="H17" s="184">
        <v>48</v>
      </c>
      <c r="I17" s="98">
        <f t="shared" si="1"/>
        <v>111.62790697674419</v>
      </c>
      <c r="J17" s="501"/>
      <c r="K17" s="493"/>
      <c r="L17" s="490"/>
      <c r="M17" s="491"/>
    </row>
    <row r="18" spans="1:13" x14ac:dyDescent="0.25">
      <c r="A18" s="489"/>
      <c r="B18" s="477"/>
      <c r="C18" s="477"/>
      <c r="D18" s="114" t="s">
        <v>7</v>
      </c>
      <c r="E18" s="171" t="s">
        <v>14</v>
      </c>
      <c r="F18" s="114" t="s">
        <v>15</v>
      </c>
      <c r="G18" s="185">
        <v>3914</v>
      </c>
      <c r="H18" s="185">
        <v>4674</v>
      </c>
      <c r="I18" s="98">
        <f t="shared" si="1"/>
        <v>119.41747572815532</v>
      </c>
      <c r="J18" s="501"/>
      <c r="K18" s="494"/>
      <c r="L18" s="490"/>
      <c r="M18" s="491"/>
    </row>
    <row r="19" spans="1:13" ht="24" x14ac:dyDescent="0.25">
      <c r="A19" s="489"/>
      <c r="B19" s="480" t="s">
        <v>223</v>
      </c>
      <c r="C19" s="477" t="s">
        <v>5</v>
      </c>
      <c r="D19" s="114" t="s">
        <v>6</v>
      </c>
      <c r="E19" s="189" t="s">
        <v>18</v>
      </c>
      <c r="F19" s="114" t="s">
        <v>10</v>
      </c>
      <c r="G19" s="182">
        <v>100</v>
      </c>
      <c r="H19" s="182">
        <v>100</v>
      </c>
      <c r="I19" s="115">
        <f t="shared" si="0"/>
        <v>100</v>
      </c>
      <c r="J19" s="492">
        <f>(((I20+I21)/2)+I19)/2</f>
        <v>106.5934065934066</v>
      </c>
      <c r="K19" s="495"/>
      <c r="L19" s="490"/>
      <c r="M19" s="491"/>
    </row>
    <row r="20" spans="1:13" x14ac:dyDescent="0.25">
      <c r="A20" s="489"/>
      <c r="B20" s="481"/>
      <c r="C20" s="477"/>
      <c r="D20" s="114" t="s">
        <v>7</v>
      </c>
      <c r="E20" s="171" t="s">
        <v>12</v>
      </c>
      <c r="F20" s="114" t="s">
        <v>13</v>
      </c>
      <c r="G20" s="116">
        <v>2</v>
      </c>
      <c r="H20" s="116">
        <v>2</v>
      </c>
      <c r="I20" s="115">
        <f t="shared" si="0"/>
        <v>100</v>
      </c>
      <c r="J20" s="493"/>
      <c r="K20" s="496"/>
      <c r="L20" s="490"/>
      <c r="M20" s="491"/>
    </row>
    <row r="21" spans="1:13" x14ac:dyDescent="0.25">
      <c r="A21" s="489"/>
      <c r="B21" s="482"/>
      <c r="C21" s="477"/>
      <c r="D21" s="114" t="s">
        <v>7</v>
      </c>
      <c r="E21" s="171" t="s">
        <v>14</v>
      </c>
      <c r="F21" s="114" t="s">
        <v>115</v>
      </c>
      <c r="G21" s="116">
        <v>182</v>
      </c>
      <c r="H21" s="116">
        <v>230</v>
      </c>
      <c r="I21" s="115">
        <f t="shared" si="0"/>
        <v>126.37362637362638</v>
      </c>
      <c r="J21" s="494"/>
      <c r="K21" s="497"/>
      <c r="L21" s="490"/>
      <c r="M21" s="491"/>
    </row>
    <row r="22" spans="1:13" ht="36" x14ac:dyDescent="0.25">
      <c r="A22" s="489"/>
      <c r="B22" s="477" t="s">
        <v>31</v>
      </c>
      <c r="C22" s="477" t="s">
        <v>5</v>
      </c>
      <c r="D22" s="114" t="s">
        <v>6</v>
      </c>
      <c r="E22" s="171" t="s">
        <v>32</v>
      </c>
      <c r="F22" s="114" t="s">
        <v>10</v>
      </c>
      <c r="G22" s="182">
        <v>100</v>
      </c>
      <c r="H22" s="182">
        <v>100</v>
      </c>
      <c r="I22" s="115">
        <f>H22*100/G22</f>
        <v>100</v>
      </c>
      <c r="J22" s="492">
        <f>(I23+I22)/2</f>
        <v>101.75438596491227</v>
      </c>
      <c r="K22" s="492"/>
      <c r="L22" s="490"/>
      <c r="M22" s="491"/>
    </row>
    <row r="23" spans="1:13" x14ac:dyDescent="0.25">
      <c r="A23" s="489"/>
      <c r="B23" s="477"/>
      <c r="C23" s="477"/>
      <c r="D23" s="114" t="s">
        <v>7</v>
      </c>
      <c r="E23" s="171" t="s">
        <v>12</v>
      </c>
      <c r="F23" s="114" t="s">
        <v>13</v>
      </c>
      <c r="G23" s="114">
        <v>57</v>
      </c>
      <c r="H23" s="186">
        <v>59</v>
      </c>
      <c r="I23" s="115">
        <f>H23*100/G23</f>
        <v>103.50877192982456</v>
      </c>
      <c r="J23" s="494"/>
      <c r="K23" s="494"/>
      <c r="L23" s="490"/>
      <c r="M23" s="491"/>
    </row>
    <row r="24" spans="1:13" ht="36" x14ac:dyDescent="0.25">
      <c r="A24" s="489"/>
      <c r="B24" s="477" t="s">
        <v>71</v>
      </c>
      <c r="C24" s="477" t="s">
        <v>5</v>
      </c>
      <c r="D24" s="114" t="s">
        <v>6</v>
      </c>
      <c r="E24" s="171" t="s">
        <v>32</v>
      </c>
      <c r="F24" s="114" t="s">
        <v>10</v>
      </c>
      <c r="G24" s="116">
        <v>100</v>
      </c>
      <c r="H24" s="116">
        <v>100</v>
      </c>
      <c r="I24" s="115">
        <f t="shared" si="0"/>
        <v>100</v>
      </c>
      <c r="J24" s="433">
        <f>(I25+I24)/2</f>
        <v>166.66666666666669</v>
      </c>
      <c r="K24" s="492"/>
      <c r="L24" s="490"/>
      <c r="M24" s="491"/>
    </row>
    <row r="25" spans="1:13" x14ac:dyDescent="0.25">
      <c r="A25" s="489"/>
      <c r="B25" s="477"/>
      <c r="C25" s="477"/>
      <c r="D25" s="114" t="s">
        <v>7</v>
      </c>
      <c r="E25" s="171" t="s">
        <v>12</v>
      </c>
      <c r="F25" s="114" t="s">
        <v>13</v>
      </c>
      <c r="G25" s="116">
        <v>3</v>
      </c>
      <c r="H25" s="183">
        <v>7</v>
      </c>
      <c r="I25" s="115">
        <f>H25*100/G25</f>
        <v>233.33333333333334</v>
      </c>
      <c r="J25" s="435"/>
      <c r="K25" s="494"/>
      <c r="L25" s="490"/>
      <c r="M25" s="491"/>
    </row>
    <row r="26" spans="1:13" ht="36" x14ac:dyDescent="0.25">
      <c r="A26" s="489"/>
      <c r="B26" s="477" t="s">
        <v>33</v>
      </c>
      <c r="C26" s="477" t="s">
        <v>5</v>
      </c>
      <c r="D26" s="114" t="s">
        <v>6</v>
      </c>
      <c r="E26" s="171" t="s">
        <v>34</v>
      </c>
      <c r="F26" s="114" t="s">
        <v>10</v>
      </c>
      <c r="G26" s="116">
        <v>100</v>
      </c>
      <c r="H26" s="116">
        <v>100</v>
      </c>
      <c r="I26" s="115">
        <f t="shared" si="0"/>
        <v>100</v>
      </c>
      <c r="J26" s="492">
        <f>(I27+I26)/2</f>
        <v>104.3859649122807</v>
      </c>
      <c r="K26" s="492"/>
      <c r="L26" s="490"/>
      <c r="M26" s="491"/>
    </row>
    <row r="27" spans="1:13" x14ac:dyDescent="0.25">
      <c r="A27" s="489"/>
      <c r="B27" s="477"/>
      <c r="C27" s="477"/>
      <c r="D27" s="114" t="s">
        <v>7</v>
      </c>
      <c r="E27" s="171" t="s">
        <v>12</v>
      </c>
      <c r="F27" s="114" t="s">
        <v>13</v>
      </c>
      <c r="G27" s="116">
        <v>57</v>
      </c>
      <c r="H27" s="116">
        <v>62</v>
      </c>
      <c r="I27" s="115">
        <f t="shared" si="0"/>
        <v>108.7719298245614</v>
      </c>
      <c r="J27" s="494"/>
      <c r="K27" s="494"/>
      <c r="L27" s="490"/>
      <c r="M27" s="491"/>
    </row>
    <row r="28" spans="1:13" ht="36" x14ac:dyDescent="0.25">
      <c r="A28" s="489"/>
      <c r="B28" s="432" t="s">
        <v>254</v>
      </c>
      <c r="C28" s="432" t="s">
        <v>5</v>
      </c>
      <c r="D28" s="340" t="s">
        <v>6</v>
      </c>
      <c r="E28" s="407" t="s">
        <v>34</v>
      </c>
      <c r="F28" s="340" t="s">
        <v>10</v>
      </c>
      <c r="G28" s="350">
        <v>100</v>
      </c>
      <c r="H28" s="96">
        <v>100</v>
      </c>
      <c r="I28" s="347">
        <f t="shared" ref="I28:I29" si="2">H28/G28*100</f>
        <v>100</v>
      </c>
      <c r="J28" s="433">
        <f>(I28+I29)/2</f>
        <v>100</v>
      </c>
      <c r="K28" s="433"/>
      <c r="L28" s="490"/>
      <c r="M28" s="491"/>
    </row>
    <row r="29" spans="1:13" x14ac:dyDescent="0.25">
      <c r="A29" s="489"/>
      <c r="B29" s="432"/>
      <c r="C29" s="432"/>
      <c r="D29" s="340" t="s">
        <v>7</v>
      </c>
      <c r="E29" s="407" t="s">
        <v>12</v>
      </c>
      <c r="F29" s="340" t="s">
        <v>13</v>
      </c>
      <c r="G29" s="350">
        <v>4</v>
      </c>
      <c r="H29" s="350">
        <v>4</v>
      </c>
      <c r="I29" s="347">
        <f t="shared" si="2"/>
        <v>100</v>
      </c>
      <c r="J29" s="439"/>
      <c r="K29" s="435"/>
      <c r="L29" s="490"/>
      <c r="M29" s="491"/>
    </row>
    <row r="30" spans="1:13" ht="36" x14ac:dyDescent="0.25">
      <c r="A30" s="489"/>
      <c r="B30" s="477" t="s">
        <v>124</v>
      </c>
      <c r="C30" s="477" t="s">
        <v>5</v>
      </c>
      <c r="D30" s="114" t="s">
        <v>6</v>
      </c>
      <c r="E30" s="171" t="s">
        <v>32</v>
      </c>
      <c r="F30" s="408" t="s">
        <v>10</v>
      </c>
      <c r="G30" s="117">
        <v>100</v>
      </c>
      <c r="H30" s="117">
        <v>100</v>
      </c>
      <c r="I30" s="115">
        <f t="shared" si="0"/>
        <v>100</v>
      </c>
      <c r="J30" s="492">
        <f>(I31+I30)/2</f>
        <v>94.117647058823536</v>
      </c>
      <c r="K30" s="492"/>
      <c r="L30" s="490"/>
      <c r="M30" s="491"/>
    </row>
    <row r="31" spans="1:13" x14ac:dyDescent="0.25">
      <c r="A31" s="489"/>
      <c r="B31" s="477"/>
      <c r="C31" s="477"/>
      <c r="D31" s="114" t="s">
        <v>7</v>
      </c>
      <c r="E31" s="171" t="s">
        <v>12</v>
      </c>
      <c r="F31" s="114" t="s">
        <v>13</v>
      </c>
      <c r="G31" s="117">
        <v>17</v>
      </c>
      <c r="H31" s="187">
        <v>15</v>
      </c>
      <c r="I31" s="115">
        <f t="shared" si="0"/>
        <v>88.235294117647058</v>
      </c>
      <c r="J31" s="494"/>
      <c r="K31" s="494"/>
      <c r="L31" s="490"/>
      <c r="M31" s="491"/>
    </row>
    <row r="32" spans="1:13" ht="24" x14ac:dyDescent="0.25">
      <c r="A32" s="489"/>
      <c r="B32" s="480" t="s">
        <v>106</v>
      </c>
      <c r="C32" s="480" t="s">
        <v>5</v>
      </c>
      <c r="D32" s="114" t="s">
        <v>6</v>
      </c>
      <c r="E32" s="171" t="s">
        <v>104</v>
      </c>
      <c r="F32" s="114" t="s">
        <v>10</v>
      </c>
      <c r="G32" s="88">
        <v>100</v>
      </c>
      <c r="H32" s="88">
        <v>100</v>
      </c>
      <c r="I32" s="115">
        <f t="shared" si="0"/>
        <v>100</v>
      </c>
      <c r="J32" s="495">
        <f>(((I33+I34)/2)+I32)/2</f>
        <v>100</v>
      </c>
      <c r="K32" s="498" t="s">
        <v>159</v>
      </c>
      <c r="L32" s="490"/>
      <c r="M32" s="491"/>
    </row>
    <row r="33" spans="1:13" x14ac:dyDescent="0.25">
      <c r="A33" s="489"/>
      <c r="B33" s="481"/>
      <c r="C33" s="481"/>
      <c r="D33" s="114" t="s">
        <v>7</v>
      </c>
      <c r="E33" s="171" t="s">
        <v>12</v>
      </c>
      <c r="F33" s="114" t="s">
        <v>13</v>
      </c>
      <c r="G33" s="88">
        <v>20</v>
      </c>
      <c r="H33" s="88">
        <v>20</v>
      </c>
      <c r="I33" s="115">
        <f t="shared" si="0"/>
        <v>100</v>
      </c>
      <c r="J33" s="496"/>
      <c r="K33" s="499"/>
      <c r="L33" s="490"/>
      <c r="M33" s="491"/>
    </row>
    <row r="34" spans="1:13" x14ac:dyDescent="0.25">
      <c r="A34" s="489"/>
      <c r="B34" s="482"/>
      <c r="C34" s="482"/>
      <c r="D34" s="114" t="s">
        <v>7</v>
      </c>
      <c r="E34" s="171" t="s">
        <v>14</v>
      </c>
      <c r="F34" s="114" t="s">
        <v>21</v>
      </c>
      <c r="G34" s="88">
        <v>3360</v>
      </c>
      <c r="H34" s="88">
        <v>3360</v>
      </c>
      <c r="I34" s="115">
        <f t="shared" si="0"/>
        <v>100</v>
      </c>
      <c r="J34" s="497"/>
      <c r="K34" s="500"/>
      <c r="L34" s="490"/>
      <c r="M34" s="491"/>
    </row>
    <row r="35" spans="1:13" ht="36" x14ac:dyDescent="0.25">
      <c r="A35" s="489"/>
      <c r="B35" s="477" t="s">
        <v>36</v>
      </c>
      <c r="C35" s="477" t="s">
        <v>5</v>
      </c>
      <c r="D35" s="114" t="s">
        <v>6</v>
      </c>
      <c r="E35" s="171" t="s">
        <v>37</v>
      </c>
      <c r="F35" s="114" t="s">
        <v>10</v>
      </c>
      <c r="G35" s="118">
        <v>100</v>
      </c>
      <c r="H35" s="118">
        <v>100</v>
      </c>
      <c r="I35" s="115">
        <f t="shared" si="0"/>
        <v>100</v>
      </c>
      <c r="J35" s="492">
        <f>(I36+I35)/2</f>
        <v>143.75</v>
      </c>
      <c r="K35" s="504"/>
      <c r="L35" s="490"/>
      <c r="M35" s="491"/>
    </row>
    <row r="36" spans="1:13" x14ac:dyDescent="0.25">
      <c r="A36" s="489"/>
      <c r="B36" s="477"/>
      <c r="C36" s="477"/>
      <c r="D36" s="114" t="s">
        <v>7</v>
      </c>
      <c r="E36" s="171" t="s">
        <v>12</v>
      </c>
      <c r="F36" s="114" t="s">
        <v>13</v>
      </c>
      <c r="G36" s="118">
        <v>8</v>
      </c>
      <c r="H36" s="188">
        <v>15</v>
      </c>
      <c r="I36" s="115">
        <f t="shared" si="0"/>
        <v>187.5</v>
      </c>
      <c r="J36" s="494"/>
      <c r="K36" s="505"/>
      <c r="L36" s="490"/>
      <c r="M36" s="491"/>
    </row>
    <row r="37" spans="1:13" ht="24" x14ac:dyDescent="0.25">
      <c r="A37" s="489"/>
      <c r="B37" s="480" t="s">
        <v>77</v>
      </c>
      <c r="C37" s="480" t="s">
        <v>75</v>
      </c>
      <c r="D37" s="114" t="s">
        <v>6</v>
      </c>
      <c r="E37" s="171" t="s">
        <v>78</v>
      </c>
      <c r="F37" s="114" t="s">
        <v>10</v>
      </c>
      <c r="G37" s="118">
        <v>100</v>
      </c>
      <c r="H37" s="118">
        <v>100</v>
      </c>
      <c r="I37" s="115">
        <f t="shared" si="0"/>
        <v>100</v>
      </c>
      <c r="J37" s="495">
        <f>(((I38+I39)/2)+I37)/2</f>
        <v>100</v>
      </c>
      <c r="K37" s="498"/>
      <c r="L37" s="490"/>
      <c r="M37" s="491"/>
    </row>
    <row r="38" spans="1:13" x14ac:dyDescent="0.25">
      <c r="A38" s="489"/>
      <c r="B38" s="481"/>
      <c r="C38" s="481"/>
      <c r="D38" s="114" t="s">
        <v>7</v>
      </c>
      <c r="E38" s="171" t="s">
        <v>79</v>
      </c>
      <c r="F38" s="114" t="s">
        <v>81</v>
      </c>
      <c r="G38" s="118">
        <v>2</v>
      </c>
      <c r="H38" s="118">
        <v>2</v>
      </c>
      <c r="I38" s="115">
        <f t="shared" si="0"/>
        <v>100</v>
      </c>
      <c r="J38" s="496"/>
      <c r="K38" s="499"/>
      <c r="L38" s="490"/>
      <c r="M38" s="491"/>
    </row>
    <row r="39" spans="1:13" x14ac:dyDescent="0.25">
      <c r="A39" s="489"/>
      <c r="B39" s="482"/>
      <c r="C39" s="482"/>
      <c r="D39" s="114" t="s">
        <v>7</v>
      </c>
      <c r="E39" s="171" t="s">
        <v>80</v>
      </c>
      <c r="F39" s="114" t="s">
        <v>81</v>
      </c>
      <c r="G39" s="118">
        <v>6</v>
      </c>
      <c r="H39" s="118">
        <v>6</v>
      </c>
      <c r="I39" s="115">
        <f t="shared" si="0"/>
        <v>100</v>
      </c>
      <c r="J39" s="497"/>
      <c r="K39" s="500"/>
      <c r="L39" s="490"/>
      <c r="M39" s="491"/>
    </row>
    <row r="40" spans="1:13" ht="24" x14ac:dyDescent="0.25">
      <c r="A40" s="489"/>
      <c r="B40" s="477" t="s">
        <v>39</v>
      </c>
      <c r="C40" s="477" t="s">
        <v>5</v>
      </c>
      <c r="D40" s="114" t="s">
        <v>6</v>
      </c>
      <c r="E40" s="171" t="s">
        <v>40</v>
      </c>
      <c r="F40" s="114" t="s">
        <v>10</v>
      </c>
      <c r="G40" s="88">
        <v>100</v>
      </c>
      <c r="H40" s="88">
        <v>100</v>
      </c>
      <c r="I40" s="115">
        <f t="shared" si="0"/>
        <v>100</v>
      </c>
      <c r="J40" s="495">
        <f>(((I41+I42)/2)+I40)/2</f>
        <v>103.14712138647697</v>
      </c>
      <c r="K40" s="492"/>
      <c r="L40" s="490"/>
      <c r="M40" s="491"/>
    </row>
    <row r="41" spans="1:13" x14ac:dyDescent="0.25">
      <c r="A41" s="489"/>
      <c r="B41" s="477"/>
      <c r="C41" s="477"/>
      <c r="D41" s="114" t="s">
        <v>7</v>
      </c>
      <c r="E41" s="171" t="s">
        <v>12</v>
      </c>
      <c r="F41" s="114" t="s">
        <v>13</v>
      </c>
      <c r="G41" s="88">
        <v>121</v>
      </c>
      <c r="H41" s="186">
        <v>125</v>
      </c>
      <c r="I41" s="115">
        <f t="shared" si="0"/>
        <v>103.30578512396694</v>
      </c>
      <c r="J41" s="496"/>
      <c r="K41" s="493"/>
      <c r="L41" s="490"/>
      <c r="M41" s="491"/>
    </row>
    <row r="42" spans="1:13" x14ac:dyDescent="0.25">
      <c r="A42" s="489"/>
      <c r="B42" s="477"/>
      <c r="C42" s="477"/>
      <c r="D42" s="114" t="s">
        <v>7</v>
      </c>
      <c r="E42" s="171" t="s">
        <v>41</v>
      </c>
      <c r="F42" s="114" t="s">
        <v>42</v>
      </c>
      <c r="G42" s="88">
        <v>948</v>
      </c>
      <c r="H42" s="186">
        <v>1036</v>
      </c>
      <c r="I42" s="115">
        <f t="shared" si="0"/>
        <v>109.28270042194093</v>
      </c>
      <c r="J42" s="497"/>
      <c r="K42" s="494"/>
      <c r="L42" s="490"/>
      <c r="M42" s="491"/>
    </row>
    <row r="43" spans="1:13" ht="24" x14ac:dyDescent="0.25">
      <c r="A43" s="489"/>
      <c r="B43" s="477" t="s">
        <v>224</v>
      </c>
      <c r="C43" s="477" t="s">
        <v>5</v>
      </c>
      <c r="D43" s="114" t="s">
        <v>6</v>
      </c>
      <c r="E43" s="171" t="s">
        <v>40</v>
      </c>
      <c r="F43" s="114" t="s">
        <v>10</v>
      </c>
      <c r="G43" s="88">
        <v>100</v>
      </c>
      <c r="H43" s="88">
        <v>100</v>
      </c>
      <c r="I43" s="115">
        <f t="shared" si="0"/>
        <v>100</v>
      </c>
      <c r="J43" s="495">
        <f>(((I44+I45)/2)+I43)/2</f>
        <v>100</v>
      </c>
      <c r="K43" s="492"/>
      <c r="L43" s="490"/>
      <c r="M43" s="491"/>
    </row>
    <row r="44" spans="1:13" x14ac:dyDescent="0.25">
      <c r="A44" s="489"/>
      <c r="B44" s="477"/>
      <c r="C44" s="477"/>
      <c r="D44" s="114" t="s">
        <v>7</v>
      </c>
      <c r="E44" s="171" t="s">
        <v>12</v>
      </c>
      <c r="F44" s="114" t="s">
        <v>13</v>
      </c>
      <c r="G44" s="88">
        <v>15</v>
      </c>
      <c r="H44" s="186">
        <v>15</v>
      </c>
      <c r="I44" s="115">
        <f t="shared" si="0"/>
        <v>100</v>
      </c>
      <c r="J44" s="496"/>
      <c r="K44" s="493"/>
      <c r="L44" s="490"/>
      <c r="M44" s="491"/>
    </row>
    <row r="45" spans="1:13" x14ac:dyDescent="0.25">
      <c r="A45" s="489"/>
      <c r="B45" s="477"/>
      <c r="C45" s="477"/>
      <c r="D45" s="114" t="s">
        <v>7</v>
      </c>
      <c r="E45" s="171" t="s">
        <v>41</v>
      </c>
      <c r="F45" s="113" t="s">
        <v>42</v>
      </c>
      <c r="G45" s="180">
        <v>1080</v>
      </c>
      <c r="H45" s="181">
        <v>1080</v>
      </c>
      <c r="I45" s="179">
        <f t="shared" si="0"/>
        <v>100</v>
      </c>
      <c r="J45" s="497"/>
      <c r="K45" s="494"/>
      <c r="L45" s="490"/>
      <c r="M45" s="491"/>
    </row>
  </sheetData>
  <mergeCells count="67">
    <mergeCell ref="B28:B29"/>
    <mergeCell ref="C28:C29"/>
    <mergeCell ref="J28:J29"/>
    <mergeCell ref="K28:K29"/>
    <mergeCell ref="K35:K36"/>
    <mergeCell ref="J37:J39"/>
    <mergeCell ref="K37:K39"/>
    <mergeCell ref="B40:B42"/>
    <mergeCell ref="C40:C42"/>
    <mergeCell ref="J40:J42"/>
    <mergeCell ref="K40:K42"/>
    <mergeCell ref="H2:M2"/>
    <mergeCell ref="H3:M3"/>
    <mergeCell ref="B5:H5"/>
    <mergeCell ref="J13:J15"/>
    <mergeCell ref="B13:B15"/>
    <mergeCell ref="C13:C15"/>
    <mergeCell ref="K13:K15"/>
    <mergeCell ref="K10:K12"/>
    <mergeCell ref="C10:C12"/>
    <mergeCell ref="B10:B12"/>
    <mergeCell ref="K7:K9"/>
    <mergeCell ref="C7:C9"/>
    <mergeCell ref="B7:B9"/>
    <mergeCell ref="B19:B21"/>
    <mergeCell ref="C19:C21"/>
    <mergeCell ref="B16:B18"/>
    <mergeCell ref="C16:C18"/>
    <mergeCell ref="J16:J18"/>
    <mergeCell ref="K16:K18"/>
    <mergeCell ref="K19:K21"/>
    <mergeCell ref="B32:B34"/>
    <mergeCell ref="C32:C34"/>
    <mergeCell ref="J32:J34"/>
    <mergeCell ref="K32:K34"/>
    <mergeCell ref="J19:J21"/>
    <mergeCell ref="B26:B27"/>
    <mergeCell ref="C26:C27"/>
    <mergeCell ref="J26:J27"/>
    <mergeCell ref="K26:K27"/>
    <mergeCell ref="B30:B31"/>
    <mergeCell ref="C30:C31"/>
    <mergeCell ref="J30:J31"/>
    <mergeCell ref="K30:K31"/>
    <mergeCell ref="J22:J23"/>
    <mergeCell ref="C22:C23"/>
    <mergeCell ref="K22:K23"/>
    <mergeCell ref="B24:B25"/>
    <mergeCell ref="C24:C25"/>
    <mergeCell ref="J24:J25"/>
    <mergeCell ref="K24:K25"/>
    <mergeCell ref="A7:A45"/>
    <mergeCell ref="L7:L45"/>
    <mergeCell ref="M11:M45"/>
    <mergeCell ref="M7:M9"/>
    <mergeCell ref="K43:K45"/>
    <mergeCell ref="B43:B45"/>
    <mergeCell ref="C43:C45"/>
    <mergeCell ref="J43:J45"/>
    <mergeCell ref="B35:B36"/>
    <mergeCell ref="C35:C36"/>
    <mergeCell ref="J35:J36"/>
    <mergeCell ref="B37:B39"/>
    <mergeCell ref="C37:C39"/>
    <mergeCell ref="J7:J9"/>
    <mergeCell ref="J10:J12"/>
    <mergeCell ref="B22:B23"/>
  </mergeCells>
  <pageMargins left="0.11811023622047245" right="0.11811023622047245" top="0.15748031496062992" bottom="0.15748031496062992" header="0.11811023622047245" footer="0.11811023622047245"/>
  <pageSetup paperSize="9" scale="55" fitToHeight="0" orientation="landscape" r:id="rId1"/>
  <rowBreaks count="2" manualBreakCount="2">
    <brk id="39" max="13" man="1"/>
    <brk id="46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43"/>
  <sheetViews>
    <sheetView view="pageBreakPreview" topLeftCell="A7" zoomScale="85" zoomScaleNormal="70" zoomScaleSheetLayoutView="85" workbookViewId="0">
      <pane xSplit="3" topLeftCell="D1" activePane="topRight" state="frozen"/>
      <selection activeCell="E14" sqref="E14"/>
      <selection pane="topRight" activeCell="J10" sqref="J10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14" width="15.85546875" style="1"/>
    <col min="15" max="16" width="15.85546875" style="3"/>
    <col min="17" max="16384" width="15.85546875" style="1"/>
  </cols>
  <sheetData>
    <row r="1" spans="1:16" s="63" customFormat="1" x14ac:dyDescent="0.25">
      <c r="A1" s="331"/>
      <c r="B1" s="331"/>
      <c r="C1" s="331"/>
      <c r="D1" s="331"/>
      <c r="E1" s="331"/>
      <c r="F1" s="331"/>
      <c r="G1" s="331"/>
      <c r="H1" s="331"/>
      <c r="I1" s="331" t="s">
        <v>197</v>
      </c>
      <c r="J1" s="331"/>
      <c r="K1" s="331"/>
      <c r="L1" s="331"/>
      <c r="M1" s="331"/>
      <c r="N1" s="331"/>
      <c r="O1" s="3"/>
      <c r="P1" s="3"/>
    </row>
    <row r="2" spans="1:16" s="63" customFormat="1" ht="15" customHeight="1" x14ac:dyDescent="0.25">
      <c r="A2" s="331"/>
      <c r="B2" s="331"/>
      <c r="C2" s="331"/>
      <c r="D2" s="331"/>
      <c r="E2" s="331"/>
      <c r="F2" s="331"/>
      <c r="G2" s="331"/>
      <c r="H2" s="331"/>
      <c r="I2" s="450" t="s">
        <v>58</v>
      </c>
      <c r="J2" s="450"/>
      <c r="K2" s="450"/>
      <c r="L2" s="450"/>
      <c r="M2" s="450"/>
      <c r="N2" s="450"/>
      <c r="O2" s="3"/>
      <c r="P2" s="3"/>
    </row>
    <row r="3" spans="1:16" s="63" customFormat="1" ht="15" customHeight="1" x14ac:dyDescent="0.25">
      <c r="A3" s="331"/>
      <c r="B3" s="331"/>
      <c r="C3" s="331"/>
      <c r="D3" s="331"/>
      <c r="E3" s="331"/>
      <c r="F3" s="331"/>
      <c r="G3" s="331"/>
      <c r="H3" s="331"/>
      <c r="I3" s="450" t="s">
        <v>238</v>
      </c>
      <c r="J3" s="450"/>
      <c r="K3" s="450"/>
      <c r="L3" s="450"/>
      <c r="M3" s="450"/>
      <c r="N3" s="450"/>
      <c r="O3" s="3"/>
      <c r="P3" s="3"/>
    </row>
    <row r="4" spans="1:16" s="63" customFormat="1" ht="18.75" customHeight="1" x14ac:dyDescent="0.25">
      <c r="A4" s="331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"/>
      <c r="P4" s="3"/>
    </row>
    <row r="5" spans="1:16" s="63" customFormat="1" ht="18.75" customHeight="1" x14ac:dyDescent="0.3">
      <c r="A5" s="331"/>
      <c r="B5" s="331"/>
      <c r="C5" s="442" t="s">
        <v>8</v>
      </c>
      <c r="D5" s="442"/>
      <c r="E5" s="442"/>
      <c r="F5" s="442"/>
      <c r="G5" s="442"/>
      <c r="H5" s="442"/>
      <c r="I5" s="442"/>
      <c r="J5" s="331"/>
      <c r="K5" s="331"/>
      <c r="L5" s="331"/>
      <c r="M5" s="331"/>
      <c r="N5" s="331"/>
      <c r="O5" s="3"/>
      <c r="P5" s="3"/>
    </row>
    <row r="6" spans="1:16" x14ac:dyDescent="0.25">
      <c r="A6" s="331"/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</row>
    <row r="7" spans="1:16" ht="111.75" customHeight="1" x14ac:dyDescent="0.25">
      <c r="A7" s="335" t="s">
        <v>127</v>
      </c>
      <c r="B7" s="335" t="s">
        <v>152</v>
      </c>
      <c r="C7" s="332" t="s">
        <v>128</v>
      </c>
      <c r="D7" s="333" t="s">
        <v>0</v>
      </c>
      <c r="E7" s="332" t="s">
        <v>129</v>
      </c>
      <c r="F7" s="333" t="s">
        <v>1</v>
      </c>
      <c r="G7" s="333" t="s">
        <v>2</v>
      </c>
      <c r="H7" s="333" t="s">
        <v>3</v>
      </c>
      <c r="I7" s="333" t="s">
        <v>4</v>
      </c>
      <c r="J7" s="361" t="s">
        <v>24</v>
      </c>
      <c r="K7" s="361" t="s">
        <v>25</v>
      </c>
      <c r="L7" s="361" t="s">
        <v>130</v>
      </c>
      <c r="M7" s="361" t="s">
        <v>131</v>
      </c>
      <c r="N7" s="333" t="s">
        <v>26</v>
      </c>
    </row>
    <row r="8" spans="1:16" ht="72" x14ac:dyDescent="0.25">
      <c r="A8" s="506" t="s">
        <v>188</v>
      </c>
      <c r="B8" s="464" t="s">
        <v>59</v>
      </c>
      <c r="C8" s="432" t="s">
        <v>60</v>
      </c>
      <c r="D8" s="432" t="s">
        <v>5</v>
      </c>
      <c r="E8" s="340" t="s">
        <v>6</v>
      </c>
      <c r="F8" s="361" t="s">
        <v>9</v>
      </c>
      <c r="G8" s="340" t="s">
        <v>10</v>
      </c>
      <c r="H8" s="184">
        <v>100</v>
      </c>
      <c r="I8" s="349">
        <v>100</v>
      </c>
      <c r="J8" s="347">
        <f t="shared" ref="J8:J43" si="0">I8/H8*100</f>
        <v>100</v>
      </c>
      <c r="K8" s="433">
        <f>((((J10+J9)/2)+J8)/2)</f>
        <v>106.25</v>
      </c>
      <c r="L8" s="367"/>
      <c r="M8" s="365" t="s">
        <v>153</v>
      </c>
      <c r="N8" s="365">
        <f>(K8+K11+K14+K17+K20+K23+K25+K27+K29+K31+K33+K35+K38+K41)/14</f>
        <v>102.24235360140771</v>
      </c>
    </row>
    <row r="9" spans="1:16" x14ac:dyDescent="0.25">
      <c r="A9" s="507"/>
      <c r="B9" s="465"/>
      <c r="C9" s="432"/>
      <c r="D9" s="432"/>
      <c r="E9" s="340" t="s">
        <v>7</v>
      </c>
      <c r="F9" s="361" t="s">
        <v>12</v>
      </c>
      <c r="G9" s="340" t="s">
        <v>13</v>
      </c>
      <c r="H9" s="117">
        <v>8</v>
      </c>
      <c r="I9" s="350">
        <v>9</v>
      </c>
      <c r="J9" s="347">
        <f t="shared" si="0"/>
        <v>112.5</v>
      </c>
      <c r="K9" s="434"/>
      <c r="L9" s="443"/>
      <c r="M9" s="339"/>
      <c r="N9" s="337"/>
    </row>
    <row r="10" spans="1:16" x14ac:dyDescent="0.25">
      <c r="A10" s="507"/>
      <c r="B10" s="466"/>
      <c r="C10" s="432"/>
      <c r="D10" s="432"/>
      <c r="E10" s="340" t="s">
        <v>7</v>
      </c>
      <c r="F10" s="361" t="s">
        <v>14</v>
      </c>
      <c r="G10" s="340" t="s">
        <v>15</v>
      </c>
      <c r="H10" s="117">
        <v>400</v>
      </c>
      <c r="I10" s="350">
        <v>450</v>
      </c>
      <c r="J10" s="347">
        <f t="shared" si="0"/>
        <v>112.5</v>
      </c>
      <c r="K10" s="435"/>
      <c r="L10" s="445"/>
      <c r="M10" s="339"/>
      <c r="N10" s="337"/>
    </row>
    <row r="11" spans="1:16" ht="72" x14ac:dyDescent="0.25">
      <c r="A11" s="507"/>
      <c r="B11" s="464" t="s">
        <v>62</v>
      </c>
      <c r="C11" s="432" t="s">
        <v>61</v>
      </c>
      <c r="D11" s="432" t="s">
        <v>5</v>
      </c>
      <c r="E11" s="340" t="s">
        <v>6</v>
      </c>
      <c r="F11" s="361" t="s">
        <v>9</v>
      </c>
      <c r="G11" s="340" t="s">
        <v>10</v>
      </c>
      <c r="H11" s="117">
        <v>100</v>
      </c>
      <c r="I11" s="350">
        <v>100</v>
      </c>
      <c r="J11" s="347">
        <f t="shared" si="0"/>
        <v>100</v>
      </c>
      <c r="K11" s="433">
        <f>((((J13+J12)/2)+J11)/2)</f>
        <v>97.555361305361302</v>
      </c>
      <c r="L11" s="367"/>
      <c r="M11" s="339"/>
      <c r="N11" s="364" t="s">
        <v>160</v>
      </c>
    </row>
    <row r="12" spans="1:16" x14ac:dyDescent="0.25">
      <c r="A12" s="507"/>
      <c r="B12" s="465"/>
      <c r="C12" s="432"/>
      <c r="D12" s="432"/>
      <c r="E12" s="340" t="s">
        <v>7</v>
      </c>
      <c r="F12" s="361" t="s">
        <v>12</v>
      </c>
      <c r="G12" s="340" t="s">
        <v>13</v>
      </c>
      <c r="H12" s="117">
        <v>20</v>
      </c>
      <c r="I12" s="350">
        <v>19</v>
      </c>
      <c r="J12" s="347">
        <f t="shared" si="0"/>
        <v>95</v>
      </c>
      <c r="K12" s="434"/>
      <c r="L12" s="443"/>
      <c r="M12" s="339"/>
      <c r="N12" s="337"/>
    </row>
    <row r="13" spans="1:16" x14ac:dyDescent="0.25">
      <c r="A13" s="507"/>
      <c r="B13" s="466"/>
      <c r="C13" s="432"/>
      <c r="D13" s="432"/>
      <c r="E13" s="340" t="s">
        <v>7</v>
      </c>
      <c r="F13" s="361" t="s">
        <v>14</v>
      </c>
      <c r="G13" s="340" t="s">
        <v>15</v>
      </c>
      <c r="H13" s="117">
        <v>2574</v>
      </c>
      <c r="I13" s="350">
        <v>2451</v>
      </c>
      <c r="J13" s="347">
        <f t="shared" si="0"/>
        <v>95.221445221445222</v>
      </c>
      <c r="K13" s="435"/>
      <c r="L13" s="445"/>
      <c r="M13" s="339"/>
      <c r="N13" s="337"/>
    </row>
    <row r="14" spans="1:16" ht="40.5" customHeight="1" x14ac:dyDescent="0.25">
      <c r="A14" s="507"/>
      <c r="B14" s="509" t="s">
        <v>65</v>
      </c>
      <c r="C14" s="446" t="s">
        <v>63</v>
      </c>
      <c r="D14" s="432" t="s">
        <v>5</v>
      </c>
      <c r="E14" s="340" t="s">
        <v>6</v>
      </c>
      <c r="F14" s="361" t="s">
        <v>32</v>
      </c>
      <c r="G14" s="340" t="s">
        <v>10</v>
      </c>
      <c r="H14" s="184">
        <v>100</v>
      </c>
      <c r="I14" s="349">
        <v>100</v>
      </c>
      <c r="J14" s="347">
        <f t="shared" si="0"/>
        <v>100</v>
      </c>
      <c r="K14" s="433">
        <f>((((J16+J15)/2)+J14)/2)</f>
        <v>106.25</v>
      </c>
      <c r="L14" s="367"/>
      <c r="M14" s="339"/>
      <c r="N14" s="337"/>
    </row>
    <row r="15" spans="1:16" x14ac:dyDescent="0.25">
      <c r="A15" s="507"/>
      <c r="B15" s="509"/>
      <c r="C15" s="447"/>
      <c r="D15" s="432"/>
      <c r="E15" s="340" t="s">
        <v>7</v>
      </c>
      <c r="F15" s="361" t="s">
        <v>12</v>
      </c>
      <c r="G15" s="340" t="s">
        <v>13</v>
      </c>
      <c r="H15" s="117">
        <v>8</v>
      </c>
      <c r="I15" s="350">
        <v>9</v>
      </c>
      <c r="J15" s="347">
        <f t="shared" si="0"/>
        <v>112.5</v>
      </c>
      <c r="K15" s="434"/>
      <c r="L15" s="443"/>
      <c r="M15" s="339"/>
      <c r="N15" s="337"/>
    </row>
    <row r="16" spans="1:16" x14ac:dyDescent="0.25">
      <c r="A16" s="507"/>
      <c r="B16" s="509"/>
      <c r="C16" s="439"/>
      <c r="D16" s="432"/>
      <c r="E16" s="340" t="s">
        <v>7</v>
      </c>
      <c r="F16" s="361" t="s">
        <v>14</v>
      </c>
      <c r="G16" s="340" t="s">
        <v>15</v>
      </c>
      <c r="H16" s="117">
        <v>400</v>
      </c>
      <c r="I16" s="350">
        <v>450</v>
      </c>
      <c r="J16" s="347">
        <f t="shared" si="0"/>
        <v>112.5</v>
      </c>
      <c r="K16" s="435"/>
      <c r="L16" s="445"/>
      <c r="M16" s="339"/>
      <c r="N16" s="337"/>
    </row>
    <row r="17" spans="1:14" ht="36.75" customHeight="1" x14ac:dyDescent="0.25">
      <c r="A17" s="507"/>
      <c r="B17" s="509" t="s">
        <v>66</v>
      </c>
      <c r="C17" s="432" t="s">
        <v>64</v>
      </c>
      <c r="D17" s="432" t="s">
        <v>5</v>
      </c>
      <c r="E17" s="340" t="s">
        <v>6</v>
      </c>
      <c r="F17" s="361" t="s">
        <v>32</v>
      </c>
      <c r="G17" s="340" t="s">
        <v>10</v>
      </c>
      <c r="H17" s="117">
        <v>100</v>
      </c>
      <c r="I17" s="350">
        <v>100</v>
      </c>
      <c r="J17" s="347">
        <f t="shared" si="0"/>
        <v>100</v>
      </c>
      <c r="K17" s="433">
        <f>((((J19+J18)/2)+J17)/2)</f>
        <v>97.283390903857224</v>
      </c>
      <c r="L17" s="367"/>
      <c r="M17" s="339"/>
      <c r="N17" s="337"/>
    </row>
    <row r="18" spans="1:14" x14ac:dyDescent="0.25">
      <c r="A18" s="507"/>
      <c r="B18" s="509"/>
      <c r="C18" s="432"/>
      <c r="D18" s="432"/>
      <c r="E18" s="340" t="s">
        <v>7</v>
      </c>
      <c r="F18" s="361" t="s">
        <v>12</v>
      </c>
      <c r="G18" s="340" t="s">
        <v>13</v>
      </c>
      <c r="H18" s="117">
        <v>18</v>
      </c>
      <c r="I18" s="350">
        <v>17</v>
      </c>
      <c r="J18" s="347">
        <f t="shared" si="0"/>
        <v>94.444444444444443</v>
      </c>
      <c r="K18" s="434"/>
      <c r="L18" s="443"/>
      <c r="M18" s="339"/>
      <c r="N18" s="337"/>
    </row>
    <row r="19" spans="1:14" x14ac:dyDescent="0.25">
      <c r="A19" s="507"/>
      <c r="B19" s="509"/>
      <c r="C19" s="432"/>
      <c r="D19" s="432"/>
      <c r="E19" s="340" t="s">
        <v>7</v>
      </c>
      <c r="F19" s="361" t="s">
        <v>14</v>
      </c>
      <c r="G19" s="340" t="s">
        <v>15</v>
      </c>
      <c r="H19" s="117">
        <v>2316</v>
      </c>
      <c r="I19" s="350">
        <v>2193</v>
      </c>
      <c r="J19" s="347">
        <f t="shared" si="0"/>
        <v>94.689119170984455</v>
      </c>
      <c r="K19" s="435"/>
      <c r="L19" s="445"/>
      <c r="M19" s="339"/>
      <c r="N19" s="337"/>
    </row>
    <row r="20" spans="1:14" ht="27" customHeight="1" x14ac:dyDescent="0.25">
      <c r="A20" s="507"/>
      <c r="B20" s="362"/>
      <c r="C20" s="480" t="s">
        <v>225</v>
      </c>
      <c r="D20" s="477" t="s">
        <v>5</v>
      </c>
      <c r="E20" s="353" t="s">
        <v>6</v>
      </c>
      <c r="F20" s="369" t="s">
        <v>18</v>
      </c>
      <c r="G20" s="354" t="s">
        <v>10</v>
      </c>
      <c r="H20" s="182">
        <v>100</v>
      </c>
      <c r="I20" s="344">
        <v>100</v>
      </c>
      <c r="J20" s="355">
        <f t="shared" ref="J20:J22" si="1">I20*100/H20</f>
        <v>100</v>
      </c>
      <c r="K20" s="492">
        <f>(((J21+J22)/2)+J20)/2</f>
        <v>100</v>
      </c>
      <c r="L20" s="495"/>
      <c r="M20" s="339"/>
      <c r="N20" s="337"/>
    </row>
    <row r="21" spans="1:14" ht="15" customHeight="1" x14ac:dyDescent="0.25">
      <c r="A21" s="507"/>
      <c r="B21" s="464" t="s">
        <v>67</v>
      </c>
      <c r="C21" s="481"/>
      <c r="D21" s="477"/>
      <c r="E21" s="353" t="s">
        <v>7</v>
      </c>
      <c r="F21" s="370" t="s">
        <v>12</v>
      </c>
      <c r="G21" s="354" t="s">
        <v>13</v>
      </c>
      <c r="H21" s="116">
        <v>2</v>
      </c>
      <c r="I21" s="343">
        <v>2</v>
      </c>
      <c r="J21" s="355">
        <f t="shared" si="1"/>
        <v>100</v>
      </c>
      <c r="K21" s="493"/>
      <c r="L21" s="496"/>
      <c r="M21" s="339"/>
      <c r="N21" s="337"/>
    </row>
    <row r="22" spans="1:14" x14ac:dyDescent="0.25">
      <c r="A22" s="507"/>
      <c r="B22" s="466"/>
      <c r="C22" s="482"/>
      <c r="D22" s="477"/>
      <c r="E22" s="353" t="s">
        <v>7</v>
      </c>
      <c r="F22" s="370" t="s">
        <v>14</v>
      </c>
      <c r="G22" s="354" t="s">
        <v>115</v>
      </c>
      <c r="H22" s="116">
        <v>258</v>
      </c>
      <c r="I22" s="343">
        <v>258</v>
      </c>
      <c r="J22" s="355">
        <f t="shared" si="1"/>
        <v>100</v>
      </c>
      <c r="K22" s="494"/>
      <c r="L22" s="497"/>
      <c r="M22" s="339"/>
      <c r="N22" s="337"/>
    </row>
    <row r="23" spans="1:14" ht="36" customHeight="1" x14ac:dyDescent="0.25">
      <c r="A23" s="507"/>
      <c r="B23" s="363"/>
      <c r="C23" s="477" t="s">
        <v>31</v>
      </c>
      <c r="D23" s="477" t="s">
        <v>5</v>
      </c>
      <c r="E23" s="353" t="s">
        <v>6</v>
      </c>
      <c r="F23" s="370" t="s">
        <v>32</v>
      </c>
      <c r="G23" s="354" t="s">
        <v>10</v>
      </c>
      <c r="H23" s="182">
        <v>100</v>
      </c>
      <c r="I23" s="344">
        <v>100</v>
      </c>
      <c r="J23" s="355">
        <f>I23*100/H23</f>
        <v>100</v>
      </c>
      <c r="K23" s="492">
        <f>(J24+J23)/2</f>
        <v>110</v>
      </c>
      <c r="L23" s="492"/>
      <c r="M23" s="339"/>
      <c r="N23" s="337"/>
    </row>
    <row r="24" spans="1:14" x14ac:dyDescent="0.25">
      <c r="A24" s="507"/>
      <c r="B24" s="363"/>
      <c r="C24" s="477"/>
      <c r="D24" s="477"/>
      <c r="E24" s="353" t="s">
        <v>7</v>
      </c>
      <c r="F24" s="370" t="s">
        <v>12</v>
      </c>
      <c r="G24" s="354" t="s">
        <v>13</v>
      </c>
      <c r="H24" s="354">
        <v>25</v>
      </c>
      <c r="I24" s="354">
        <v>30</v>
      </c>
      <c r="J24" s="355">
        <f>I24*100/H24</f>
        <v>120</v>
      </c>
      <c r="K24" s="494"/>
      <c r="L24" s="494"/>
      <c r="M24" s="339"/>
      <c r="N24" s="337"/>
    </row>
    <row r="25" spans="1:14" ht="36" x14ac:dyDescent="0.25">
      <c r="A25" s="507"/>
      <c r="B25" s="464" t="s">
        <v>69</v>
      </c>
      <c r="C25" s="432" t="s">
        <v>71</v>
      </c>
      <c r="D25" s="432" t="s">
        <v>5</v>
      </c>
      <c r="E25" s="340" t="s">
        <v>6</v>
      </c>
      <c r="F25" s="361" t="s">
        <v>32</v>
      </c>
      <c r="G25" s="340" t="s">
        <v>10</v>
      </c>
      <c r="H25" s="117">
        <v>100</v>
      </c>
      <c r="I25" s="350">
        <v>100</v>
      </c>
      <c r="J25" s="347">
        <f t="shared" si="0"/>
        <v>100</v>
      </c>
      <c r="K25" s="433">
        <f t="shared" ref="K25" si="2">(J25+J26)/2</f>
        <v>100</v>
      </c>
      <c r="L25" s="367"/>
      <c r="M25" s="339"/>
      <c r="N25" s="337"/>
    </row>
    <row r="26" spans="1:14" x14ac:dyDescent="0.25">
      <c r="A26" s="507"/>
      <c r="B26" s="466"/>
      <c r="C26" s="432"/>
      <c r="D26" s="432"/>
      <c r="E26" s="340" t="s">
        <v>7</v>
      </c>
      <c r="F26" s="361" t="s">
        <v>12</v>
      </c>
      <c r="G26" s="340" t="s">
        <v>13</v>
      </c>
      <c r="H26" s="409">
        <v>2</v>
      </c>
      <c r="I26" s="351">
        <v>2</v>
      </c>
      <c r="J26" s="347">
        <f t="shared" si="0"/>
        <v>100</v>
      </c>
      <c r="K26" s="434"/>
      <c r="L26" s="367"/>
      <c r="M26" s="339"/>
      <c r="N26" s="337"/>
    </row>
    <row r="27" spans="1:14" ht="33.75" customHeight="1" x14ac:dyDescent="0.25">
      <c r="A27" s="507"/>
      <c r="B27" s="368"/>
      <c r="C27" s="432" t="s">
        <v>96</v>
      </c>
      <c r="D27" s="432" t="s">
        <v>5</v>
      </c>
      <c r="E27" s="340" t="s">
        <v>6</v>
      </c>
      <c r="F27" s="361" t="s">
        <v>70</v>
      </c>
      <c r="G27" s="340" t="s">
        <v>10</v>
      </c>
      <c r="H27" s="184">
        <v>100</v>
      </c>
      <c r="I27" s="349">
        <v>100</v>
      </c>
      <c r="J27" s="347">
        <f t="shared" si="0"/>
        <v>100</v>
      </c>
      <c r="K27" s="433">
        <f t="shared" ref="K27" si="3">(J27+J28)/2</f>
        <v>100</v>
      </c>
      <c r="L27" s="367"/>
      <c r="M27" s="339"/>
      <c r="N27" s="337"/>
    </row>
    <row r="28" spans="1:14" x14ac:dyDescent="0.25">
      <c r="A28" s="507"/>
      <c r="B28" s="368"/>
      <c r="C28" s="432"/>
      <c r="D28" s="432"/>
      <c r="E28" s="340" t="s">
        <v>7</v>
      </c>
      <c r="F28" s="361" t="s">
        <v>12</v>
      </c>
      <c r="G28" s="340" t="s">
        <v>13</v>
      </c>
      <c r="H28" s="184">
        <v>1</v>
      </c>
      <c r="I28" s="349">
        <v>1</v>
      </c>
      <c r="J28" s="347">
        <f t="shared" si="0"/>
        <v>100</v>
      </c>
      <c r="K28" s="434"/>
      <c r="L28" s="367"/>
      <c r="M28" s="339"/>
      <c r="N28" s="337"/>
    </row>
    <row r="29" spans="1:14" ht="36" customHeight="1" x14ac:dyDescent="0.25">
      <c r="A29" s="507"/>
      <c r="B29" s="467" t="s">
        <v>73</v>
      </c>
      <c r="C29" s="432" t="s">
        <v>33</v>
      </c>
      <c r="D29" s="432" t="s">
        <v>5</v>
      </c>
      <c r="E29" s="340" t="s">
        <v>6</v>
      </c>
      <c r="F29" s="361" t="s">
        <v>34</v>
      </c>
      <c r="G29" s="340" t="s">
        <v>10</v>
      </c>
      <c r="H29" s="85">
        <v>100</v>
      </c>
      <c r="I29" s="346">
        <v>100</v>
      </c>
      <c r="J29" s="347">
        <f t="shared" si="0"/>
        <v>100</v>
      </c>
      <c r="K29" s="433">
        <f t="shared" ref="K29" si="4">(J29+J30)/2</f>
        <v>102.63157894736841</v>
      </c>
      <c r="L29" s="367"/>
      <c r="M29" s="339"/>
      <c r="N29" s="337"/>
    </row>
    <row r="30" spans="1:14" x14ac:dyDescent="0.25">
      <c r="A30" s="507"/>
      <c r="B30" s="468"/>
      <c r="C30" s="432"/>
      <c r="D30" s="432"/>
      <c r="E30" s="340" t="s">
        <v>7</v>
      </c>
      <c r="F30" s="361" t="s">
        <v>12</v>
      </c>
      <c r="G30" s="340" t="s">
        <v>13</v>
      </c>
      <c r="H30" s="409">
        <v>38</v>
      </c>
      <c r="I30" s="351">
        <v>40</v>
      </c>
      <c r="J30" s="347">
        <f t="shared" si="0"/>
        <v>105.26315789473684</v>
      </c>
      <c r="K30" s="434"/>
      <c r="L30" s="367"/>
      <c r="M30" s="339"/>
      <c r="N30" s="337"/>
    </row>
    <row r="31" spans="1:14" ht="37.5" customHeight="1" x14ac:dyDescent="0.25">
      <c r="A31" s="507"/>
      <c r="B31" s="363"/>
      <c r="C31" s="446" t="s">
        <v>101</v>
      </c>
      <c r="D31" s="446" t="s">
        <v>5</v>
      </c>
      <c r="E31" s="340" t="s">
        <v>6</v>
      </c>
      <c r="F31" s="361" t="s">
        <v>34</v>
      </c>
      <c r="G31" s="340" t="s">
        <v>10</v>
      </c>
      <c r="H31" s="117">
        <v>100</v>
      </c>
      <c r="I31" s="350">
        <v>100</v>
      </c>
      <c r="J31" s="347">
        <f t="shared" si="0"/>
        <v>100</v>
      </c>
      <c r="K31" s="433">
        <f t="shared" ref="K31" si="5">(J31+J32)/2</f>
        <v>100</v>
      </c>
      <c r="L31" s="367"/>
      <c r="M31" s="339"/>
      <c r="N31" s="337"/>
    </row>
    <row r="32" spans="1:14" x14ac:dyDescent="0.25">
      <c r="A32" s="507"/>
      <c r="B32" s="363"/>
      <c r="C32" s="439"/>
      <c r="D32" s="439"/>
      <c r="E32" s="340" t="s">
        <v>7</v>
      </c>
      <c r="F32" s="361" t="s">
        <v>12</v>
      </c>
      <c r="G32" s="340" t="s">
        <v>13</v>
      </c>
      <c r="H32" s="117">
        <v>1</v>
      </c>
      <c r="I32" s="350">
        <v>1</v>
      </c>
      <c r="J32" s="347">
        <f t="shared" si="0"/>
        <v>100</v>
      </c>
      <c r="K32" s="434"/>
      <c r="L32" s="367"/>
      <c r="M32" s="339"/>
      <c r="N32" s="337"/>
    </row>
    <row r="33" spans="1:14" ht="36" customHeight="1" x14ac:dyDescent="0.25">
      <c r="A33" s="507"/>
      <c r="B33" s="464" t="s">
        <v>74</v>
      </c>
      <c r="C33" s="432" t="s">
        <v>36</v>
      </c>
      <c r="D33" s="432" t="s">
        <v>5</v>
      </c>
      <c r="E33" s="340" t="s">
        <v>6</v>
      </c>
      <c r="F33" s="361" t="s">
        <v>37</v>
      </c>
      <c r="G33" s="340" t="s">
        <v>10</v>
      </c>
      <c r="H33" s="118">
        <v>100</v>
      </c>
      <c r="I33" s="348">
        <v>100</v>
      </c>
      <c r="J33" s="347">
        <f t="shared" si="0"/>
        <v>100</v>
      </c>
      <c r="K33" s="433">
        <f t="shared" ref="K33" si="6">(J33+J34)/2</f>
        <v>95.454545454545453</v>
      </c>
      <c r="L33" s="367"/>
      <c r="M33" s="339"/>
      <c r="N33" s="337"/>
    </row>
    <row r="34" spans="1:14" x14ac:dyDescent="0.25">
      <c r="A34" s="507"/>
      <c r="B34" s="466"/>
      <c r="C34" s="432"/>
      <c r="D34" s="432"/>
      <c r="E34" s="340" t="s">
        <v>7</v>
      </c>
      <c r="F34" s="361" t="s">
        <v>12</v>
      </c>
      <c r="G34" s="340" t="s">
        <v>13</v>
      </c>
      <c r="H34" s="118">
        <v>11</v>
      </c>
      <c r="I34" s="348">
        <v>10</v>
      </c>
      <c r="J34" s="347">
        <f t="shared" si="0"/>
        <v>90.909090909090907</v>
      </c>
      <c r="K34" s="434"/>
      <c r="L34" s="367"/>
      <c r="M34" s="339"/>
      <c r="N34" s="337"/>
    </row>
    <row r="35" spans="1:14" ht="24" x14ac:dyDescent="0.25">
      <c r="A35" s="507"/>
      <c r="B35" s="464" t="s">
        <v>103</v>
      </c>
      <c r="C35" s="432" t="s">
        <v>39</v>
      </c>
      <c r="D35" s="432" t="s">
        <v>5</v>
      </c>
      <c r="E35" s="334" t="s">
        <v>6</v>
      </c>
      <c r="F35" s="341" t="s">
        <v>40</v>
      </c>
      <c r="G35" s="334" t="s">
        <v>10</v>
      </c>
      <c r="H35" s="88">
        <v>100</v>
      </c>
      <c r="I35" s="345">
        <v>100</v>
      </c>
      <c r="J35" s="347">
        <f t="shared" si="0"/>
        <v>100</v>
      </c>
      <c r="K35" s="433">
        <f>((((J37+J36)/2)+J35)/2)</f>
        <v>115.96807380857561</v>
      </c>
      <c r="L35" s="367"/>
      <c r="M35" s="339"/>
      <c r="N35" s="337"/>
    </row>
    <row r="36" spans="1:14" x14ac:dyDescent="0.25">
      <c r="A36" s="507"/>
      <c r="B36" s="465"/>
      <c r="C36" s="432"/>
      <c r="D36" s="432"/>
      <c r="E36" s="334" t="s">
        <v>7</v>
      </c>
      <c r="F36" s="341" t="s">
        <v>12</v>
      </c>
      <c r="G36" s="334" t="s">
        <v>13</v>
      </c>
      <c r="H36" s="88">
        <v>62</v>
      </c>
      <c r="I36" s="345">
        <v>78</v>
      </c>
      <c r="J36" s="347">
        <f t="shared" si="0"/>
        <v>125.80645161290323</v>
      </c>
      <c r="K36" s="434"/>
      <c r="L36" s="367"/>
      <c r="M36" s="339"/>
      <c r="N36" s="337"/>
    </row>
    <row r="37" spans="1:14" x14ac:dyDescent="0.25">
      <c r="A37" s="507"/>
      <c r="B37" s="466"/>
      <c r="C37" s="432"/>
      <c r="D37" s="432"/>
      <c r="E37" s="334" t="s">
        <v>7</v>
      </c>
      <c r="F37" s="341" t="s">
        <v>41</v>
      </c>
      <c r="G37" s="334" t="s">
        <v>42</v>
      </c>
      <c r="H37" s="88">
        <v>486</v>
      </c>
      <c r="I37" s="345">
        <v>671</v>
      </c>
      <c r="J37" s="347">
        <f t="shared" si="0"/>
        <v>138.06584362139918</v>
      </c>
      <c r="K37" s="435"/>
      <c r="L37" s="367"/>
      <c r="M37" s="336"/>
      <c r="N37" s="338"/>
    </row>
    <row r="38" spans="1:14" ht="27.75" customHeight="1" x14ac:dyDescent="0.25">
      <c r="A38" s="507"/>
      <c r="B38" s="330"/>
      <c r="C38" s="432" t="s">
        <v>106</v>
      </c>
      <c r="D38" s="432" t="s">
        <v>5</v>
      </c>
      <c r="E38" s="340" t="s">
        <v>6</v>
      </c>
      <c r="F38" s="361" t="s">
        <v>78</v>
      </c>
      <c r="G38" s="361" t="s">
        <v>10</v>
      </c>
      <c r="H38" s="118">
        <v>100</v>
      </c>
      <c r="I38" s="348">
        <v>100</v>
      </c>
      <c r="J38" s="347">
        <f t="shared" si="0"/>
        <v>100</v>
      </c>
      <c r="K38" s="436">
        <f>((((J40+J39)/2)+J38)/2)</f>
        <v>100</v>
      </c>
      <c r="L38" s="359"/>
      <c r="M38" s="326"/>
      <c r="N38" s="322"/>
    </row>
    <row r="39" spans="1:14" x14ac:dyDescent="0.25">
      <c r="A39" s="507"/>
      <c r="B39" s="342"/>
      <c r="C39" s="432"/>
      <c r="D39" s="432"/>
      <c r="E39" s="340" t="s">
        <v>216</v>
      </c>
      <c r="F39" s="361" t="s">
        <v>12</v>
      </c>
      <c r="G39" s="361" t="s">
        <v>13</v>
      </c>
      <c r="H39" s="118">
        <v>12</v>
      </c>
      <c r="I39" s="348">
        <v>12</v>
      </c>
      <c r="J39" s="347">
        <f t="shared" si="0"/>
        <v>100</v>
      </c>
      <c r="K39" s="438"/>
      <c r="L39" s="360"/>
      <c r="M39" s="358"/>
      <c r="N39" s="323"/>
    </row>
    <row r="40" spans="1:14" x14ac:dyDescent="0.25">
      <c r="A40" s="507"/>
      <c r="B40" s="342"/>
      <c r="C40" s="432"/>
      <c r="D40" s="432"/>
      <c r="E40" s="340" t="s">
        <v>7</v>
      </c>
      <c r="F40" s="361" t="s">
        <v>14</v>
      </c>
      <c r="G40" s="361" t="s">
        <v>15</v>
      </c>
      <c r="H40" s="118">
        <v>2016</v>
      </c>
      <c r="I40" s="348">
        <v>2016</v>
      </c>
      <c r="J40" s="347">
        <f t="shared" si="0"/>
        <v>100</v>
      </c>
      <c r="K40" s="437"/>
      <c r="L40" s="360"/>
      <c r="M40" s="358"/>
      <c r="N40" s="323"/>
    </row>
    <row r="41" spans="1:14" ht="27" customHeight="1" x14ac:dyDescent="0.25">
      <c r="A41" s="507"/>
      <c r="B41" s="342"/>
      <c r="C41" s="432" t="s">
        <v>249</v>
      </c>
      <c r="D41" s="432" t="s">
        <v>5</v>
      </c>
      <c r="E41" s="334" t="s">
        <v>6</v>
      </c>
      <c r="F41" s="341" t="s">
        <v>174</v>
      </c>
      <c r="G41" s="361" t="s">
        <v>10</v>
      </c>
      <c r="H41" s="88">
        <v>100</v>
      </c>
      <c r="I41" s="345">
        <v>100</v>
      </c>
      <c r="J41" s="347">
        <f t="shared" si="0"/>
        <v>100</v>
      </c>
      <c r="K41" s="433">
        <f>((((J43+J42)/2)+J41)/2)</f>
        <v>100</v>
      </c>
      <c r="L41" s="433"/>
      <c r="M41" s="358"/>
      <c r="N41" s="356"/>
    </row>
    <row r="42" spans="1:14" x14ac:dyDescent="0.25">
      <c r="A42" s="507"/>
      <c r="B42" s="342"/>
      <c r="C42" s="432"/>
      <c r="D42" s="432"/>
      <c r="E42" s="334" t="s">
        <v>7</v>
      </c>
      <c r="F42" s="341" t="s">
        <v>12</v>
      </c>
      <c r="G42" s="361" t="s">
        <v>13</v>
      </c>
      <c r="H42" s="88">
        <v>9</v>
      </c>
      <c r="I42" s="345">
        <v>9</v>
      </c>
      <c r="J42" s="347">
        <f t="shared" si="0"/>
        <v>100</v>
      </c>
      <c r="K42" s="434"/>
      <c r="L42" s="434"/>
      <c r="M42" s="358"/>
      <c r="N42" s="356"/>
    </row>
    <row r="43" spans="1:14" x14ac:dyDescent="0.25">
      <c r="A43" s="508"/>
      <c r="B43" s="352"/>
      <c r="C43" s="432"/>
      <c r="D43" s="432"/>
      <c r="E43" s="334" t="s">
        <v>7</v>
      </c>
      <c r="F43" s="341" t="s">
        <v>41</v>
      </c>
      <c r="G43" s="361" t="s">
        <v>42</v>
      </c>
      <c r="H43" s="88">
        <v>288</v>
      </c>
      <c r="I43" s="345">
        <v>288</v>
      </c>
      <c r="J43" s="347">
        <f t="shared" si="0"/>
        <v>100</v>
      </c>
      <c r="K43" s="435"/>
      <c r="L43" s="435"/>
      <c r="M43" s="366"/>
      <c r="N43" s="371"/>
    </row>
  </sheetData>
  <mergeCells count="62">
    <mergeCell ref="B29:B30"/>
    <mergeCell ref="K33:K34"/>
    <mergeCell ref="B35:B37"/>
    <mergeCell ref="C35:C37"/>
    <mergeCell ref="D35:D37"/>
    <mergeCell ref="K35:K37"/>
    <mergeCell ref="B33:B34"/>
    <mergeCell ref="C33:C34"/>
    <mergeCell ref="D33:D34"/>
    <mergeCell ref="I2:N2"/>
    <mergeCell ref="I3:N3"/>
    <mergeCell ref="C5:I5"/>
    <mergeCell ref="L18:L19"/>
    <mergeCell ref="L9:L10"/>
    <mergeCell ref="L12:L13"/>
    <mergeCell ref="L15:L16"/>
    <mergeCell ref="K8:K10"/>
    <mergeCell ref="C25:C26"/>
    <mergeCell ref="D25:D26"/>
    <mergeCell ref="B11:B13"/>
    <mergeCell ref="C11:C13"/>
    <mergeCell ref="D11:D13"/>
    <mergeCell ref="B17:B19"/>
    <mergeCell ref="C17:C19"/>
    <mergeCell ref="D17:D19"/>
    <mergeCell ref="B14:B16"/>
    <mergeCell ref="C14:C16"/>
    <mergeCell ref="D14:D16"/>
    <mergeCell ref="B21:B22"/>
    <mergeCell ref="B25:B26"/>
    <mergeCell ref="L41:L43"/>
    <mergeCell ref="C20:C22"/>
    <mergeCell ref="D20:D22"/>
    <mergeCell ref="K20:K22"/>
    <mergeCell ref="C31:C32"/>
    <mergeCell ref="D31:D32"/>
    <mergeCell ref="K31:K32"/>
    <mergeCell ref="C27:C28"/>
    <mergeCell ref="D27:D28"/>
    <mergeCell ref="K27:K28"/>
    <mergeCell ref="C29:C30"/>
    <mergeCell ref="D29:D30"/>
    <mergeCell ref="K29:K30"/>
    <mergeCell ref="L20:L22"/>
    <mergeCell ref="L23:L24"/>
    <mergeCell ref="K25:K26"/>
    <mergeCell ref="A8:A43"/>
    <mergeCell ref="C38:C40"/>
    <mergeCell ref="D38:D40"/>
    <mergeCell ref="K38:K40"/>
    <mergeCell ref="C41:C43"/>
    <mergeCell ref="D41:D43"/>
    <mergeCell ref="K41:K43"/>
    <mergeCell ref="C23:C24"/>
    <mergeCell ref="D23:D24"/>
    <mergeCell ref="K23:K24"/>
    <mergeCell ref="K11:K13"/>
    <mergeCell ref="K17:K19"/>
    <mergeCell ref="K14:K16"/>
    <mergeCell ref="B8:B10"/>
    <mergeCell ref="C8:C10"/>
    <mergeCell ref="D8:D10"/>
  </mergeCells>
  <pageMargins left="0.11811023622047245" right="0.11811023622047245" top="0.15748031496062992" bottom="0.15748031496062992" header="0.11811023622047245" footer="0.11811023622047245"/>
  <pageSetup paperSize="9" scale="3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47"/>
  <sheetViews>
    <sheetView view="pageBreakPreview" zoomScale="85" zoomScaleNormal="70" zoomScaleSheetLayoutView="85" workbookViewId="0">
      <pane xSplit="3" topLeftCell="D1" activePane="topRight" state="frozen"/>
      <selection activeCell="E14" sqref="E14"/>
      <selection pane="topRight" activeCell="J8" sqref="J8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140625" style="1" customWidth="1"/>
    <col min="10" max="14" width="15.85546875" style="1"/>
    <col min="15" max="16" width="15.85546875" style="3"/>
    <col min="17" max="16384" width="15.85546875" style="1"/>
  </cols>
  <sheetData>
    <row r="1" spans="1:16" s="65" customFormat="1" ht="18.75" customHeight="1" x14ac:dyDescent="0.25">
      <c r="A1" s="331"/>
      <c r="B1" s="331"/>
      <c r="C1" s="331"/>
      <c r="D1" s="331"/>
      <c r="E1" s="331"/>
      <c r="F1" s="331"/>
      <c r="G1" s="331"/>
      <c r="H1" s="331"/>
      <c r="I1" s="331" t="s">
        <v>198</v>
      </c>
      <c r="J1" s="331"/>
      <c r="K1" s="331"/>
      <c r="L1" s="331"/>
      <c r="M1" s="331"/>
      <c r="N1" s="331"/>
      <c r="O1" s="3"/>
      <c r="P1" s="3"/>
    </row>
    <row r="2" spans="1:16" s="65" customFormat="1" ht="15" customHeight="1" x14ac:dyDescent="0.25">
      <c r="A2" s="331"/>
      <c r="B2" s="331"/>
      <c r="C2" s="331"/>
      <c r="D2" s="331"/>
      <c r="E2" s="331"/>
      <c r="F2" s="331"/>
      <c r="G2" s="331"/>
      <c r="H2" s="331"/>
      <c r="I2" s="450" t="s">
        <v>58</v>
      </c>
      <c r="J2" s="450"/>
      <c r="K2" s="450"/>
      <c r="L2" s="450"/>
      <c r="M2" s="450"/>
      <c r="N2" s="450"/>
      <c r="O2" s="3"/>
      <c r="P2" s="3"/>
    </row>
    <row r="3" spans="1:16" s="65" customFormat="1" ht="15" customHeight="1" x14ac:dyDescent="0.25">
      <c r="A3" s="331"/>
      <c r="B3" s="331"/>
      <c r="C3" s="331"/>
      <c r="D3" s="331"/>
      <c r="E3" s="331"/>
      <c r="F3" s="331"/>
      <c r="G3" s="331"/>
      <c r="H3" s="331"/>
      <c r="I3" s="450" t="s">
        <v>238</v>
      </c>
      <c r="J3" s="450"/>
      <c r="K3" s="450"/>
      <c r="L3" s="450"/>
      <c r="M3" s="450"/>
      <c r="N3" s="450"/>
      <c r="O3" s="3"/>
      <c r="P3" s="3"/>
    </row>
    <row r="4" spans="1:16" s="65" customFormat="1" ht="18.75" customHeight="1" x14ac:dyDescent="0.25">
      <c r="A4" s="331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"/>
      <c r="P4" s="3"/>
    </row>
    <row r="5" spans="1:16" s="65" customFormat="1" ht="18.75" customHeight="1" x14ac:dyDescent="0.3">
      <c r="A5" s="331"/>
      <c r="B5" s="331"/>
      <c r="C5" s="442" t="s">
        <v>8</v>
      </c>
      <c r="D5" s="442"/>
      <c r="E5" s="442"/>
      <c r="F5" s="442"/>
      <c r="G5" s="442"/>
      <c r="H5" s="442"/>
      <c r="I5" s="442"/>
      <c r="J5" s="331"/>
      <c r="K5" s="331"/>
      <c r="L5" s="331"/>
      <c r="M5" s="331"/>
      <c r="N5" s="331"/>
      <c r="O5" s="3"/>
      <c r="P5" s="3"/>
    </row>
    <row r="6" spans="1:16" x14ac:dyDescent="0.25">
      <c r="A6" s="331"/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</row>
    <row r="7" spans="1:16" ht="105.75" customHeight="1" x14ac:dyDescent="0.25">
      <c r="A7" s="335" t="s">
        <v>127</v>
      </c>
      <c r="B7" s="335" t="s">
        <v>152</v>
      </c>
      <c r="C7" s="332" t="s">
        <v>128</v>
      </c>
      <c r="D7" s="333" t="s">
        <v>0</v>
      </c>
      <c r="E7" s="332" t="s">
        <v>129</v>
      </c>
      <c r="F7" s="333" t="s">
        <v>1</v>
      </c>
      <c r="G7" s="333" t="s">
        <v>2</v>
      </c>
      <c r="H7" s="333" t="s">
        <v>3</v>
      </c>
      <c r="I7" s="333" t="s">
        <v>4</v>
      </c>
      <c r="J7" s="361" t="s">
        <v>24</v>
      </c>
      <c r="K7" s="361" t="s">
        <v>25</v>
      </c>
      <c r="L7" s="361" t="s">
        <v>130</v>
      </c>
      <c r="M7" s="361" t="s">
        <v>131</v>
      </c>
      <c r="N7" s="333" t="s">
        <v>26</v>
      </c>
    </row>
    <row r="8" spans="1:16" ht="66.75" customHeight="1" x14ac:dyDescent="0.25">
      <c r="A8" s="452" t="s">
        <v>55</v>
      </c>
      <c r="B8" s="464" t="s">
        <v>59</v>
      </c>
      <c r="C8" s="448" t="s">
        <v>60</v>
      </c>
      <c r="D8" s="448" t="s">
        <v>5</v>
      </c>
      <c r="E8" s="57" t="s">
        <v>6</v>
      </c>
      <c r="F8" s="56" t="s">
        <v>9</v>
      </c>
      <c r="G8" s="197" t="s">
        <v>10</v>
      </c>
      <c r="H8" s="111">
        <v>100</v>
      </c>
      <c r="I8" s="111">
        <v>100</v>
      </c>
      <c r="J8" s="97">
        <f>I8/H8*100</f>
        <v>100</v>
      </c>
      <c r="K8" s="456">
        <f>((((J10+J9)/2)+J8)/2)</f>
        <v>100</v>
      </c>
      <c r="L8" s="73"/>
      <c r="M8" s="365" t="s">
        <v>153</v>
      </c>
      <c r="N8" s="119">
        <f>(K8+K11+K14+K17+K20+K23+K26+K28+K30+K32+K34+K36+K38+K40+K42+K45)/16</f>
        <v>100</v>
      </c>
    </row>
    <row r="9" spans="1:16" x14ac:dyDescent="0.25">
      <c r="A9" s="453"/>
      <c r="B9" s="465"/>
      <c r="C9" s="510"/>
      <c r="D9" s="510"/>
      <c r="E9" s="57" t="s">
        <v>7</v>
      </c>
      <c r="F9" s="56" t="s">
        <v>12</v>
      </c>
      <c r="G9" s="197" t="s">
        <v>13</v>
      </c>
      <c r="H9" s="80">
        <v>8</v>
      </c>
      <c r="I9" s="80">
        <v>8</v>
      </c>
      <c r="J9" s="97">
        <f t="shared" ref="J9:J47" si="0">I9/H9*100</f>
        <v>100</v>
      </c>
      <c r="K9" s="457"/>
      <c r="L9" s="73"/>
      <c r="M9" s="339"/>
      <c r="N9" s="329"/>
    </row>
    <row r="10" spans="1:16" ht="15" customHeight="1" x14ac:dyDescent="0.25">
      <c r="A10" s="453"/>
      <c r="B10" s="466"/>
      <c r="C10" s="449"/>
      <c r="D10" s="449"/>
      <c r="E10" s="57" t="s">
        <v>7</v>
      </c>
      <c r="F10" s="56" t="s">
        <v>14</v>
      </c>
      <c r="G10" s="197" t="s">
        <v>115</v>
      </c>
      <c r="H10" s="80">
        <v>372</v>
      </c>
      <c r="I10" s="80">
        <v>372</v>
      </c>
      <c r="J10" s="97">
        <f t="shared" si="0"/>
        <v>100</v>
      </c>
      <c r="K10" s="458"/>
      <c r="L10" s="73"/>
      <c r="M10" s="339"/>
      <c r="N10" s="511" t="s">
        <v>164</v>
      </c>
    </row>
    <row r="11" spans="1:16" ht="66" customHeight="1" x14ac:dyDescent="0.25">
      <c r="A11" s="453"/>
      <c r="B11" s="464" t="s">
        <v>62</v>
      </c>
      <c r="C11" s="451" t="s">
        <v>61</v>
      </c>
      <c r="D11" s="451" t="s">
        <v>5</v>
      </c>
      <c r="E11" s="57" t="s">
        <v>6</v>
      </c>
      <c r="F11" s="56" t="s">
        <v>9</v>
      </c>
      <c r="G11" s="197" t="s">
        <v>10</v>
      </c>
      <c r="H11" s="80">
        <v>100</v>
      </c>
      <c r="I11" s="111">
        <v>100</v>
      </c>
      <c r="J11" s="97">
        <f t="shared" si="0"/>
        <v>100</v>
      </c>
      <c r="K11" s="456">
        <f t="shared" ref="K11" si="1">((((J13+J12)/2)+J11)/2)</f>
        <v>100</v>
      </c>
      <c r="L11" s="73"/>
      <c r="M11" s="339"/>
      <c r="N11" s="512"/>
    </row>
    <row r="12" spans="1:16" x14ac:dyDescent="0.25">
      <c r="A12" s="453"/>
      <c r="B12" s="465"/>
      <c r="C12" s="451"/>
      <c r="D12" s="451"/>
      <c r="E12" s="57" t="s">
        <v>7</v>
      </c>
      <c r="F12" s="56" t="s">
        <v>12</v>
      </c>
      <c r="G12" s="197" t="s">
        <v>13</v>
      </c>
      <c r="H12" s="80">
        <v>38</v>
      </c>
      <c r="I12" s="80">
        <v>38</v>
      </c>
      <c r="J12" s="97">
        <f t="shared" si="0"/>
        <v>100</v>
      </c>
      <c r="K12" s="457"/>
      <c r="L12" s="73"/>
      <c r="M12" s="339"/>
      <c r="N12" s="356"/>
    </row>
    <row r="13" spans="1:16" x14ac:dyDescent="0.25">
      <c r="A13" s="453"/>
      <c r="B13" s="466"/>
      <c r="C13" s="451"/>
      <c r="D13" s="451"/>
      <c r="E13" s="57" t="s">
        <v>7</v>
      </c>
      <c r="F13" s="56" t="s">
        <v>14</v>
      </c>
      <c r="G13" s="197" t="s">
        <v>115</v>
      </c>
      <c r="H13" s="80">
        <v>4118</v>
      </c>
      <c r="I13" s="80">
        <v>4118</v>
      </c>
      <c r="J13" s="97">
        <f t="shared" si="0"/>
        <v>100</v>
      </c>
      <c r="K13" s="458"/>
      <c r="L13" s="73"/>
      <c r="M13" s="339"/>
      <c r="N13" s="356"/>
    </row>
    <row r="14" spans="1:16" ht="30" customHeight="1" x14ac:dyDescent="0.25">
      <c r="A14" s="453"/>
      <c r="B14" s="509" t="s">
        <v>65</v>
      </c>
      <c r="C14" s="448" t="s">
        <v>113</v>
      </c>
      <c r="D14" s="451" t="s">
        <v>5</v>
      </c>
      <c r="E14" s="57" t="s">
        <v>6</v>
      </c>
      <c r="F14" s="56" t="s">
        <v>18</v>
      </c>
      <c r="G14" s="197" t="s">
        <v>10</v>
      </c>
      <c r="H14" s="111">
        <v>100</v>
      </c>
      <c r="I14" s="111">
        <v>100</v>
      </c>
      <c r="J14" s="97">
        <f t="shared" si="0"/>
        <v>100</v>
      </c>
      <c r="K14" s="456">
        <f t="shared" ref="K14" si="2">((((J16+J15)/2)+J14)/2)</f>
        <v>100</v>
      </c>
      <c r="L14" s="367"/>
      <c r="M14" s="339"/>
      <c r="N14" s="356"/>
    </row>
    <row r="15" spans="1:16" x14ac:dyDescent="0.25">
      <c r="A15" s="453"/>
      <c r="B15" s="509"/>
      <c r="C15" s="510"/>
      <c r="D15" s="451"/>
      <c r="E15" s="57" t="s">
        <v>7</v>
      </c>
      <c r="F15" s="56" t="s">
        <v>12</v>
      </c>
      <c r="G15" s="197" t="s">
        <v>13</v>
      </c>
      <c r="H15" s="80">
        <v>7</v>
      </c>
      <c r="I15" s="80">
        <v>7</v>
      </c>
      <c r="J15" s="97">
        <f t="shared" si="0"/>
        <v>100</v>
      </c>
      <c r="K15" s="457"/>
      <c r="L15" s="367"/>
      <c r="M15" s="339"/>
      <c r="N15" s="356"/>
    </row>
    <row r="16" spans="1:16" x14ac:dyDescent="0.25">
      <c r="A16" s="453"/>
      <c r="B16" s="509"/>
      <c r="C16" s="449"/>
      <c r="D16" s="451"/>
      <c r="E16" s="57" t="s">
        <v>7</v>
      </c>
      <c r="F16" s="56" t="s">
        <v>14</v>
      </c>
      <c r="G16" s="197" t="s">
        <v>115</v>
      </c>
      <c r="H16" s="80">
        <v>325</v>
      </c>
      <c r="I16" s="80">
        <v>325</v>
      </c>
      <c r="J16" s="97">
        <f t="shared" si="0"/>
        <v>100</v>
      </c>
      <c r="K16" s="458"/>
      <c r="L16" s="367"/>
      <c r="M16" s="339"/>
      <c r="N16" s="356"/>
    </row>
    <row r="17" spans="1:14" ht="30" customHeight="1" x14ac:dyDescent="0.25">
      <c r="A17" s="453"/>
      <c r="B17" s="328"/>
      <c r="C17" s="451" t="s">
        <v>112</v>
      </c>
      <c r="D17" s="451" t="s">
        <v>5</v>
      </c>
      <c r="E17" s="57" t="s">
        <v>6</v>
      </c>
      <c r="F17" s="56" t="s">
        <v>18</v>
      </c>
      <c r="G17" s="197" t="s">
        <v>10</v>
      </c>
      <c r="H17" s="80">
        <v>100</v>
      </c>
      <c r="I17" s="120">
        <v>100</v>
      </c>
      <c r="J17" s="97">
        <f t="shared" si="0"/>
        <v>100</v>
      </c>
      <c r="K17" s="456">
        <f>((((J19+J18)/2)+J17)/2)</f>
        <v>100</v>
      </c>
      <c r="L17" s="367"/>
      <c r="M17" s="339"/>
      <c r="N17" s="356"/>
    </row>
    <row r="18" spans="1:14" x14ac:dyDescent="0.25">
      <c r="A18" s="453"/>
      <c r="B18" s="328"/>
      <c r="C18" s="451"/>
      <c r="D18" s="451"/>
      <c r="E18" s="57" t="s">
        <v>7</v>
      </c>
      <c r="F18" s="56" t="s">
        <v>12</v>
      </c>
      <c r="G18" s="197" t="s">
        <v>13</v>
      </c>
      <c r="H18" s="80">
        <v>34</v>
      </c>
      <c r="I18" s="80">
        <v>34</v>
      </c>
      <c r="J18" s="97">
        <f t="shared" si="0"/>
        <v>100</v>
      </c>
      <c r="K18" s="457"/>
      <c r="L18" s="367"/>
      <c r="M18" s="339"/>
      <c r="N18" s="356"/>
    </row>
    <row r="19" spans="1:14" x14ac:dyDescent="0.25">
      <c r="A19" s="453"/>
      <c r="B19" s="328"/>
      <c r="C19" s="451"/>
      <c r="D19" s="451"/>
      <c r="E19" s="57" t="s">
        <v>7</v>
      </c>
      <c r="F19" s="56" t="s">
        <v>14</v>
      </c>
      <c r="G19" s="197" t="s">
        <v>115</v>
      </c>
      <c r="H19" s="80">
        <v>3682</v>
      </c>
      <c r="I19" s="80">
        <v>3682</v>
      </c>
      <c r="J19" s="97">
        <f t="shared" si="0"/>
        <v>100</v>
      </c>
      <c r="K19" s="458"/>
      <c r="L19" s="367"/>
      <c r="M19" s="339"/>
      <c r="N19" s="356"/>
    </row>
    <row r="20" spans="1:14" ht="29.25" customHeight="1" x14ac:dyDescent="0.25">
      <c r="A20" s="453"/>
      <c r="B20" s="328"/>
      <c r="C20" s="448" t="s">
        <v>111</v>
      </c>
      <c r="D20" s="451" t="s">
        <v>5</v>
      </c>
      <c r="E20" s="57" t="s">
        <v>6</v>
      </c>
      <c r="F20" s="56" t="s">
        <v>18</v>
      </c>
      <c r="G20" s="197" t="s">
        <v>10</v>
      </c>
      <c r="H20" s="111">
        <v>100</v>
      </c>
      <c r="I20" s="111">
        <v>100</v>
      </c>
      <c r="J20" s="97">
        <f t="shared" si="0"/>
        <v>100</v>
      </c>
      <c r="K20" s="456">
        <f t="shared" ref="K20" si="3">((((J22+J21)/2)+J20)/2)</f>
        <v>100</v>
      </c>
      <c r="L20" s="367"/>
      <c r="M20" s="339"/>
      <c r="N20" s="356"/>
    </row>
    <row r="21" spans="1:14" x14ac:dyDescent="0.25">
      <c r="A21" s="453"/>
      <c r="B21" s="328"/>
      <c r="C21" s="510"/>
      <c r="D21" s="451"/>
      <c r="E21" s="57" t="s">
        <v>7</v>
      </c>
      <c r="F21" s="56" t="s">
        <v>12</v>
      </c>
      <c r="G21" s="197" t="s">
        <v>13</v>
      </c>
      <c r="H21" s="80">
        <v>1</v>
      </c>
      <c r="I21" s="80">
        <v>1</v>
      </c>
      <c r="J21" s="97">
        <f t="shared" si="0"/>
        <v>100</v>
      </c>
      <c r="K21" s="457"/>
      <c r="L21" s="367"/>
      <c r="M21" s="339"/>
      <c r="N21" s="356"/>
    </row>
    <row r="22" spans="1:14" x14ac:dyDescent="0.25">
      <c r="A22" s="453"/>
      <c r="B22" s="328"/>
      <c r="C22" s="449"/>
      <c r="D22" s="451"/>
      <c r="E22" s="57" t="s">
        <v>7</v>
      </c>
      <c r="F22" s="56" t="s">
        <v>14</v>
      </c>
      <c r="G22" s="197" t="s">
        <v>115</v>
      </c>
      <c r="H22" s="80">
        <v>47</v>
      </c>
      <c r="I22" s="80">
        <v>47</v>
      </c>
      <c r="J22" s="97">
        <f t="shared" si="0"/>
        <v>100</v>
      </c>
      <c r="K22" s="458"/>
      <c r="L22" s="367"/>
      <c r="M22" s="339"/>
      <c r="N22" s="356"/>
    </row>
    <row r="23" spans="1:14" ht="30.75" customHeight="1" x14ac:dyDescent="0.25">
      <c r="A23" s="453"/>
      <c r="B23" s="509" t="s">
        <v>102</v>
      </c>
      <c r="C23" s="448" t="s">
        <v>116</v>
      </c>
      <c r="D23" s="451" t="s">
        <v>5</v>
      </c>
      <c r="E23" s="57" t="s">
        <v>6</v>
      </c>
      <c r="F23" s="56" t="s">
        <v>18</v>
      </c>
      <c r="G23" s="197" t="s">
        <v>10</v>
      </c>
      <c r="H23" s="111">
        <v>100</v>
      </c>
      <c r="I23" s="111">
        <v>100</v>
      </c>
      <c r="J23" s="97">
        <f t="shared" si="0"/>
        <v>100</v>
      </c>
      <c r="K23" s="456">
        <f t="shared" ref="K23" si="4">((((J25+J24)/2)+J23)/2)</f>
        <v>100</v>
      </c>
      <c r="L23" s="367"/>
      <c r="M23" s="339"/>
      <c r="N23" s="356"/>
    </row>
    <row r="24" spans="1:14" x14ac:dyDescent="0.25">
      <c r="A24" s="453"/>
      <c r="B24" s="509"/>
      <c r="C24" s="510"/>
      <c r="D24" s="451"/>
      <c r="E24" s="57" t="s">
        <v>7</v>
      </c>
      <c r="F24" s="56" t="s">
        <v>12</v>
      </c>
      <c r="G24" s="197" t="s">
        <v>13</v>
      </c>
      <c r="H24" s="80">
        <v>4</v>
      </c>
      <c r="I24" s="80">
        <v>4</v>
      </c>
      <c r="J24" s="97">
        <f t="shared" si="0"/>
        <v>100</v>
      </c>
      <c r="K24" s="457"/>
      <c r="L24" s="367"/>
      <c r="M24" s="339"/>
      <c r="N24" s="356"/>
    </row>
    <row r="25" spans="1:14" x14ac:dyDescent="0.25">
      <c r="A25" s="453"/>
      <c r="B25" s="509"/>
      <c r="C25" s="449"/>
      <c r="D25" s="451"/>
      <c r="E25" s="57" t="s">
        <v>7</v>
      </c>
      <c r="F25" s="56" t="s">
        <v>14</v>
      </c>
      <c r="G25" s="197" t="s">
        <v>115</v>
      </c>
      <c r="H25" s="80">
        <v>436</v>
      </c>
      <c r="I25" s="80">
        <v>436</v>
      </c>
      <c r="J25" s="97">
        <f t="shared" si="0"/>
        <v>100</v>
      </c>
      <c r="K25" s="458"/>
      <c r="L25" s="367"/>
      <c r="M25" s="339"/>
      <c r="N25" s="356"/>
    </row>
    <row r="26" spans="1:14" ht="39.75" customHeight="1" x14ac:dyDescent="0.25">
      <c r="A26" s="453"/>
      <c r="B26" s="464" t="s">
        <v>67</v>
      </c>
      <c r="C26" s="451" t="s">
        <v>31</v>
      </c>
      <c r="D26" s="451" t="s">
        <v>5</v>
      </c>
      <c r="E26" s="57" t="s">
        <v>6</v>
      </c>
      <c r="F26" s="56" t="s">
        <v>32</v>
      </c>
      <c r="G26" s="197" t="s">
        <v>10</v>
      </c>
      <c r="H26" s="80">
        <v>100</v>
      </c>
      <c r="I26" s="80">
        <v>100</v>
      </c>
      <c r="J26" s="97">
        <f t="shared" si="0"/>
        <v>100</v>
      </c>
      <c r="K26" s="456">
        <f>(J26+J27)/2</f>
        <v>100</v>
      </c>
      <c r="L26" s="367"/>
      <c r="M26" s="339"/>
      <c r="N26" s="356"/>
    </row>
    <row r="27" spans="1:14" x14ac:dyDescent="0.25">
      <c r="A27" s="453"/>
      <c r="B27" s="466"/>
      <c r="C27" s="451"/>
      <c r="D27" s="451"/>
      <c r="E27" s="57" t="s">
        <v>7</v>
      </c>
      <c r="F27" s="56" t="s">
        <v>12</v>
      </c>
      <c r="G27" s="197" t="s">
        <v>13</v>
      </c>
      <c r="H27" s="80">
        <v>51</v>
      </c>
      <c r="I27" s="80">
        <v>51</v>
      </c>
      <c r="J27" s="97">
        <f t="shared" si="0"/>
        <v>100</v>
      </c>
      <c r="K27" s="458"/>
      <c r="L27" s="367"/>
      <c r="M27" s="339"/>
      <c r="N27" s="356"/>
    </row>
    <row r="28" spans="1:14" ht="40.5" customHeight="1" x14ac:dyDescent="0.25">
      <c r="A28" s="453"/>
      <c r="B28" s="464" t="s">
        <v>69</v>
      </c>
      <c r="C28" s="451" t="s">
        <v>71</v>
      </c>
      <c r="D28" s="451" t="s">
        <v>5</v>
      </c>
      <c r="E28" s="57" t="s">
        <v>6</v>
      </c>
      <c r="F28" s="56" t="s">
        <v>32</v>
      </c>
      <c r="G28" s="197" t="s">
        <v>10</v>
      </c>
      <c r="H28" s="80">
        <v>100</v>
      </c>
      <c r="I28" s="80">
        <v>100</v>
      </c>
      <c r="J28" s="97">
        <f t="shared" si="0"/>
        <v>100</v>
      </c>
      <c r="K28" s="456">
        <f t="shared" ref="K28" si="5">(J28+J29)/2</f>
        <v>100</v>
      </c>
      <c r="L28" s="367"/>
      <c r="M28" s="339"/>
      <c r="N28" s="356"/>
    </row>
    <row r="29" spans="1:14" x14ac:dyDescent="0.25">
      <c r="A29" s="453"/>
      <c r="B29" s="466"/>
      <c r="C29" s="451"/>
      <c r="D29" s="451"/>
      <c r="E29" s="57" t="s">
        <v>7</v>
      </c>
      <c r="F29" s="56" t="s">
        <v>12</v>
      </c>
      <c r="G29" s="197" t="s">
        <v>13</v>
      </c>
      <c r="H29" s="80">
        <v>6</v>
      </c>
      <c r="I29" s="80">
        <v>6</v>
      </c>
      <c r="J29" s="97">
        <f t="shared" si="0"/>
        <v>100</v>
      </c>
      <c r="K29" s="458"/>
      <c r="L29" s="367"/>
      <c r="M29" s="339"/>
      <c r="N29" s="356"/>
    </row>
    <row r="30" spans="1:14" ht="40.5" customHeight="1" x14ac:dyDescent="0.25">
      <c r="A30" s="453"/>
      <c r="B30" s="368"/>
      <c r="C30" s="451" t="s">
        <v>96</v>
      </c>
      <c r="D30" s="451" t="s">
        <v>5</v>
      </c>
      <c r="E30" s="289" t="s">
        <v>6</v>
      </c>
      <c r="F30" s="56" t="s">
        <v>32</v>
      </c>
      <c r="G30" s="307" t="s">
        <v>10</v>
      </c>
      <c r="H30" s="295">
        <v>100</v>
      </c>
      <c r="I30" s="121">
        <v>100</v>
      </c>
      <c r="J30" s="97">
        <f t="shared" si="0"/>
        <v>100</v>
      </c>
      <c r="K30" s="456">
        <f t="shared" ref="K30:K32" si="6">(J30+J31)/2</f>
        <v>100</v>
      </c>
      <c r="L30" s="367" t="s">
        <v>159</v>
      </c>
      <c r="M30" s="339"/>
      <c r="N30" s="356"/>
    </row>
    <row r="31" spans="1:14" x14ac:dyDescent="0.25">
      <c r="A31" s="453"/>
      <c r="B31" s="368"/>
      <c r="C31" s="451"/>
      <c r="D31" s="451"/>
      <c r="E31" s="289" t="s">
        <v>7</v>
      </c>
      <c r="F31" s="327" t="s">
        <v>12</v>
      </c>
      <c r="G31" s="307" t="s">
        <v>13</v>
      </c>
      <c r="H31" s="295">
        <v>1</v>
      </c>
      <c r="I31" s="295">
        <v>1</v>
      </c>
      <c r="J31" s="97">
        <f t="shared" si="0"/>
        <v>100</v>
      </c>
      <c r="K31" s="458"/>
      <c r="L31" s="367"/>
      <c r="M31" s="339"/>
      <c r="N31" s="356"/>
    </row>
    <row r="32" spans="1:14" ht="44.25" customHeight="1" x14ac:dyDescent="0.25">
      <c r="A32" s="453"/>
      <c r="B32" s="368"/>
      <c r="C32" s="451" t="s">
        <v>161</v>
      </c>
      <c r="D32" s="451" t="s">
        <v>5</v>
      </c>
      <c r="E32" s="289" t="s">
        <v>6</v>
      </c>
      <c r="F32" s="56" t="s">
        <v>32</v>
      </c>
      <c r="G32" s="307" t="s">
        <v>10</v>
      </c>
      <c r="H32" s="295">
        <v>100</v>
      </c>
      <c r="I32" s="295">
        <v>100</v>
      </c>
      <c r="J32" s="97">
        <f t="shared" si="0"/>
        <v>100</v>
      </c>
      <c r="K32" s="456">
        <f t="shared" si="6"/>
        <v>100</v>
      </c>
      <c r="L32" s="367"/>
      <c r="M32" s="339"/>
      <c r="N32" s="356"/>
    </row>
    <row r="33" spans="1:14" x14ac:dyDescent="0.25">
      <c r="A33" s="453"/>
      <c r="B33" s="368"/>
      <c r="C33" s="451"/>
      <c r="D33" s="451"/>
      <c r="E33" s="289" t="s">
        <v>7</v>
      </c>
      <c r="F33" s="327" t="s">
        <v>12</v>
      </c>
      <c r="G33" s="307" t="s">
        <v>13</v>
      </c>
      <c r="H33" s="295">
        <v>1</v>
      </c>
      <c r="I33" s="295">
        <v>1</v>
      </c>
      <c r="J33" s="97">
        <f t="shared" si="0"/>
        <v>100</v>
      </c>
      <c r="K33" s="458"/>
      <c r="L33" s="367"/>
      <c r="M33" s="339"/>
      <c r="N33" s="356"/>
    </row>
    <row r="34" spans="1:14" ht="25.5" customHeight="1" x14ac:dyDescent="0.25">
      <c r="A34" s="453"/>
      <c r="B34" s="467" t="s">
        <v>73</v>
      </c>
      <c r="C34" s="451" t="s">
        <v>33</v>
      </c>
      <c r="D34" s="451" t="s">
        <v>5</v>
      </c>
      <c r="E34" s="57" t="s">
        <v>6</v>
      </c>
      <c r="F34" s="56" t="s">
        <v>34</v>
      </c>
      <c r="G34" s="197" t="s">
        <v>10</v>
      </c>
      <c r="H34" s="80">
        <v>100</v>
      </c>
      <c r="I34" s="80">
        <v>100</v>
      </c>
      <c r="J34" s="97">
        <f t="shared" si="0"/>
        <v>100</v>
      </c>
      <c r="K34" s="456">
        <f t="shared" ref="K34" si="7">(J34+J35)/2</f>
        <v>100</v>
      </c>
      <c r="L34" s="367"/>
      <c r="M34" s="339"/>
      <c r="N34" s="356"/>
    </row>
    <row r="35" spans="1:14" ht="39" customHeight="1" x14ac:dyDescent="0.25">
      <c r="A35" s="453"/>
      <c r="B35" s="468"/>
      <c r="C35" s="451"/>
      <c r="D35" s="451"/>
      <c r="E35" s="57" t="s">
        <v>7</v>
      </c>
      <c r="F35" s="56" t="s">
        <v>12</v>
      </c>
      <c r="G35" s="197" t="s">
        <v>13</v>
      </c>
      <c r="H35" s="80">
        <v>60</v>
      </c>
      <c r="I35" s="80">
        <v>60</v>
      </c>
      <c r="J35" s="97">
        <f t="shared" si="0"/>
        <v>100</v>
      </c>
      <c r="K35" s="458"/>
      <c r="L35" s="367"/>
      <c r="M35" s="339"/>
      <c r="N35" s="356"/>
    </row>
    <row r="36" spans="1:14" ht="42" customHeight="1" x14ac:dyDescent="0.25">
      <c r="A36" s="453"/>
      <c r="B36" s="464" t="s">
        <v>72</v>
      </c>
      <c r="C36" s="451" t="s">
        <v>90</v>
      </c>
      <c r="D36" s="451" t="s">
        <v>5</v>
      </c>
      <c r="E36" s="57" t="s">
        <v>6</v>
      </c>
      <c r="F36" s="56" t="s">
        <v>34</v>
      </c>
      <c r="G36" s="197" t="s">
        <v>10</v>
      </c>
      <c r="H36" s="80">
        <v>100</v>
      </c>
      <c r="I36" s="80">
        <v>100</v>
      </c>
      <c r="J36" s="97">
        <f t="shared" si="0"/>
        <v>100</v>
      </c>
      <c r="K36" s="456">
        <f t="shared" ref="K36" si="8">(J36+J37)/2</f>
        <v>100</v>
      </c>
      <c r="L36" s="367" t="s">
        <v>159</v>
      </c>
      <c r="M36" s="339"/>
      <c r="N36" s="356"/>
    </row>
    <row r="37" spans="1:14" x14ac:dyDescent="0.25">
      <c r="A37" s="453"/>
      <c r="B37" s="466"/>
      <c r="C37" s="451"/>
      <c r="D37" s="451"/>
      <c r="E37" s="57" t="s">
        <v>7</v>
      </c>
      <c r="F37" s="56" t="s">
        <v>12</v>
      </c>
      <c r="G37" s="197" t="s">
        <v>13</v>
      </c>
      <c r="H37" s="80">
        <v>11</v>
      </c>
      <c r="I37" s="80">
        <v>11</v>
      </c>
      <c r="J37" s="97">
        <f t="shared" si="0"/>
        <v>100</v>
      </c>
      <c r="K37" s="458"/>
      <c r="L37" s="367"/>
      <c r="M37" s="339"/>
      <c r="N37" s="356"/>
    </row>
    <row r="38" spans="1:14" ht="39.75" customHeight="1" x14ac:dyDescent="0.25">
      <c r="A38" s="453"/>
      <c r="B38" s="464" t="s">
        <v>118</v>
      </c>
      <c r="C38" s="451" t="s">
        <v>156</v>
      </c>
      <c r="D38" s="451" t="s">
        <v>5</v>
      </c>
      <c r="E38" s="57" t="s">
        <v>6</v>
      </c>
      <c r="F38" s="56" t="s">
        <v>34</v>
      </c>
      <c r="G38" s="197" t="s">
        <v>10</v>
      </c>
      <c r="H38" s="80">
        <v>100</v>
      </c>
      <c r="I38" s="80">
        <v>100</v>
      </c>
      <c r="J38" s="97">
        <f t="shared" si="0"/>
        <v>100</v>
      </c>
      <c r="K38" s="456">
        <f t="shared" ref="K38" si="9">(J38+J39)/2</f>
        <v>100</v>
      </c>
      <c r="L38" s="367"/>
      <c r="M38" s="339"/>
      <c r="N38" s="356"/>
    </row>
    <row r="39" spans="1:14" x14ac:dyDescent="0.25">
      <c r="A39" s="453"/>
      <c r="B39" s="466"/>
      <c r="C39" s="451"/>
      <c r="D39" s="451"/>
      <c r="E39" s="57" t="s">
        <v>7</v>
      </c>
      <c r="F39" s="56" t="s">
        <v>12</v>
      </c>
      <c r="G39" s="197" t="s">
        <v>13</v>
      </c>
      <c r="H39" s="80">
        <v>1</v>
      </c>
      <c r="I39" s="80">
        <v>1</v>
      </c>
      <c r="J39" s="97">
        <f t="shared" si="0"/>
        <v>100</v>
      </c>
      <c r="K39" s="458"/>
      <c r="L39" s="367"/>
      <c r="M39" s="339"/>
      <c r="N39" s="356"/>
    </row>
    <row r="40" spans="1:14" ht="39.75" customHeight="1" x14ac:dyDescent="0.25">
      <c r="A40" s="453"/>
      <c r="B40" s="464" t="s">
        <v>118</v>
      </c>
      <c r="C40" s="432" t="s">
        <v>36</v>
      </c>
      <c r="D40" s="432" t="s">
        <v>5</v>
      </c>
      <c r="E40" s="334" t="s">
        <v>6</v>
      </c>
      <c r="F40" s="341" t="s">
        <v>37</v>
      </c>
      <c r="G40" s="280" t="s">
        <v>10</v>
      </c>
      <c r="H40" s="343">
        <v>100</v>
      </c>
      <c r="I40" s="343">
        <v>100</v>
      </c>
      <c r="J40" s="34">
        <f t="shared" si="0"/>
        <v>100</v>
      </c>
      <c r="K40" s="433">
        <f t="shared" ref="K40" si="10">(J40+J41)/2</f>
        <v>100</v>
      </c>
      <c r="L40" s="367"/>
      <c r="M40" s="339"/>
      <c r="N40" s="356"/>
    </row>
    <row r="41" spans="1:14" x14ac:dyDescent="0.25">
      <c r="A41" s="453"/>
      <c r="B41" s="466"/>
      <c r="C41" s="432"/>
      <c r="D41" s="432"/>
      <c r="E41" s="334" t="s">
        <v>7</v>
      </c>
      <c r="F41" s="341" t="s">
        <v>12</v>
      </c>
      <c r="G41" s="280" t="s">
        <v>13</v>
      </c>
      <c r="H41" s="343">
        <v>17</v>
      </c>
      <c r="I41" s="343">
        <v>17</v>
      </c>
      <c r="J41" s="34">
        <f t="shared" si="0"/>
        <v>100</v>
      </c>
      <c r="K41" s="435"/>
      <c r="L41" s="367"/>
      <c r="M41" s="339"/>
      <c r="N41" s="356"/>
    </row>
    <row r="42" spans="1:14" ht="24" x14ac:dyDescent="0.25">
      <c r="A42" s="453"/>
      <c r="B42" s="464" t="s">
        <v>74</v>
      </c>
      <c r="C42" s="432" t="s">
        <v>39</v>
      </c>
      <c r="D42" s="432" t="s">
        <v>5</v>
      </c>
      <c r="E42" s="334" t="s">
        <v>6</v>
      </c>
      <c r="F42" s="341" t="s">
        <v>40</v>
      </c>
      <c r="G42" s="280" t="s">
        <v>10</v>
      </c>
      <c r="H42" s="345">
        <v>100</v>
      </c>
      <c r="I42" s="345">
        <v>100</v>
      </c>
      <c r="J42" s="34">
        <f t="shared" si="0"/>
        <v>100</v>
      </c>
      <c r="K42" s="433">
        <f t="shared" ref="K42" si="11">((((J44+J43)/2)+J42)/2)</f>
        <v>100</v>
      </c>
      <c r="L42" s="367"/>
      <c r="M42" s="339"/>
      <c r="N42" s="356"/>
    </row>
    <row r="43" spans="1:14" x14ac:dyDescent="0.25">
      <c r="A43" s="453"/>
      <c r="B43" s="466"/>
      <c r="C43" s="432"/>
      <c r="D43" s="432"/>
      <c r="E43" s="334" t="s">
        <v>7</v>
      </c>
      <c r="F43" s="341" t="s">
        <v>12</v>
      </c>
      <c r="G43" s="280" t="s">
        <v>13</v>
      </c>
      <c r="H43" s="345">
        <v>125</v>
      </c>
      <c r="I43" s="345">
        <v>125</v>
      </c>
      <c r="J43" s="34">
        <f t="shared" si="0"/>
        <v>100</v>
      </c>
      <c r="K43" s="434"/>
      <c r="L43" s="367"/>
      <c r="M43" s="339"/>
      <c r="N43" s="337"/>
    </row>
    <row r="44" spans="1:14" ht="15" customHeight="1" x14ac:dyDescent="0.25">
      <c r="A44" s="453"/>
      <c r="B44" s="464" t="s">
        <v>103</v>
      </c>
      <c r="C44" s="432"/>
      <c r="D44" s="432"/>
      <c r="E44" s="334" t="s">
        <v>7</v>
      </c>
      <c r="F44" s="341" t="s">
        <v>41</v>
      </c>
      <c r="G44" s="280" t="s">
        <v>42</v>
      </c>
      <c r="H44" s="345">
        <v>979</v>
      </c>
      <c r="I44" s="345">
        <v>979</v>
      </c>
      <c r="J44" s="34">
        <f t="shared" si="0"/>
        <v>100</v>
      </c>
      <c r="K44" s="435"/>
      <c r="L44" s="367"/>
      <c r="M44" s="339"/>
      <c r="N44" s="337"/>
    </row>
    <row r="45" spans="1:14" ht="24" x14ac:dyDescent="0.25">
      <c r="A45" s="453"/>
      <c r="B45" s="465"/>
      <c r="C45" s="432" t="s">
        <v>183</v>
      </c>
      <c r="D45" s="432" t="s">
        <v>5</v>
      </c>
      <c r="E45" s="334" t="s">
        <v>6</v>
      </c>
      <c r="F45" s="341" t="s">
        <v>40</v>
      </c>
      <c r="G45" s="280" t="s">
        <v>10</v>
      </c>
      <c r="H45" s="345">
        <v>100</v>
      </c>
      <c r="I45" s="345">
        <v>100</v>
      </c>
      <c r="J45" s="34">
        <f t="shared" si="0"/>
        <v>100</v>
      </c>
      <c r="K45" s="433">
        <f t="shared" ref="K45" si="12">((((J47+J46)/2)+J45)/2)</f>
        <v>100</v>
      </c>
      <c r="L45" s="367"/>
      <c r="M45" s="339"/>
      <c r="N45" s="337"/>
    </row>
    <row r="46" spans="1:14" x14ac:dyDescent="0.25">
      <c r="A46" s="453"/>
      <c r="B46" s="466"/>
      <c r="C46" s="432"/>
      <c r="D46" s="432"/>
      <c r="E46" s="334" t="s">
        <v>7</v>
      </c>
      <c r="F46" s="341" t="s">
        <v>12</v>
      </c>
      <c r="G46" s="280" t="s">
        <v>13</v>
      </c>
      <c r="H46" s="345">
        <v>77</v>
      </c>
      <c r="I46" s="345">
        <v>77</v>
      </c>
      <c r="J46" s="34">
        <f t="shared" si="0"/>
        <v>100</v>
      </c>
      <c r="K46" s="434"/>
      <c r="L46" s="367"/>
      <c r="M46" s="339"/>
      <c r="N46" s="337"/>
    </row>
    <row r="47" spans="1:14" x14ac:dyDescent="0.25">
      <c r="A47" s="357"/>
      <c r="B47" s="331"/>
      <c r="C47" s="432"/>
      <c r="D47" s="432"/>
      <c r="E47" s="334" t="s">
        <v>7</v>
      </c>
      <c r="F47" s="341" t="s">
        <v>41</v>
      </c>
      <c r="G47" s="280" t="s">
        <v>42</v>
      </c>
      <c r="H47" s="373" t="s">
        <v>250</v>
      </c>
      <c r="I47" s="372">
        <v>5544</v>
      </c>
      <c r="J47" s="5">
        <f t="shared" si="0"/>
        <v>100</v>
      </c>
      <c r="K47" s="435"/>
      <c r="L47" s="367"/>
      <c r="M47" s="336"/>
      <c r="N47" s="338"/>
    </row>
  </sheetData>
  <mergeCells count="65">
    <mergeCell ref="A8:A46"/>
    <mergeCell ref="B42:B43"/>
    <mergeCell ref="B44:B46"/>
    <mergeCell ref="C45:C47"/>
    <mergeCell ref="D45:D47"/>
    <mergeCell ref="B26:B27"/>
    <mergeCell ref="B28:B29"/>
    <mergeCell ref="C34:C35"/>
    <mergeCell ref="D14:D16"/>
    <mergeCell ref="C36:C37"/>
    <mergeCell ref="C32:C33"/>
    <mergeCell ref="B23:B25"/>
    <mergeCell ref="C42:C44"/>
    <mergeCell ref="D42:D44"/>
    <mergeCell ref="B34:B35"/>
    <mergeCell ref="C30:C31"/>
    <mergeCell ref="K45:K47"/>
    <mergeCell ref="C26:C27"/>
    <mergeCell ref="D26:D27"/>
    <mergeCell ref="D32:D33"/>
    <mergeCell ref="K32:K33"/>
    <mergeCell ref="K34:K35"/>
    <mergeCell ref="K36:K37"/>
    <mergeCell ref="K40:K41"/>
    <mergeCell ref="K42:K44"/>
    <mergeCell ref="K38:K39"/>
    <mergeCell ref="K30:K31"/>
    <mergeCell ref="D34:D35"/>
    <mergeCell ref="K26:K27"/>
    <mergeCell ref="K28:K29"/>
    <mergeCell ref="D28:D29"/>
    <mergeCell ref="D36:D37"/>
    <mergeCell ref="B8:B10"/>
    <mergeCell ref="K17:K19"/>
    <mergeCell ref="K23:K25"/>
    <mergeCell ref="C20:C22"/>
    <mergeCell ref="D20:D22"/>
    <mergeCell ref="K14:K16"/>
    <mergeCell ref="K20:K22"/>
    <mergeCell ref="K11:K13"/>
    <mergeCell ref="D23:D25"/>
    <mergeCell ref="C8:C10"/>
    <mergeCell ref="B11:B13"/>
    <mergeCell ref="C17:C19"/>
    <mergeCell ref="D17:D19"/>
    <mergeCell ref="B14:B16"/>
    <mergeCell ref="C14:C16"/>
    <mergeCell ref="B36:B37"/>
    <mergeCell ref="B40:B41"/>
    <mergeCell ref="C40:C41"/>
    <mergeCell ref="B38:B39"/>
    <mergeCell ref="C38:C39"/>
    <mergeCell ref="C28:C29"/>
    <mergeCell ref="D40:D41"/>
    <mergeCell ref="I2:N2"/>
    <mergeCell ref="I3:N3"/>
    <mergeCell ref="C5:I5"/>
    <mergeCell ref="C23:C25"/>
    <mergeCell ref="D8:D10"/>
    <mergeCell ref="K8:K10"/>
    <mergeCell ref="C11:C13"/>
    <mergeCell ref="D11:D13"/>
    <mergeCell ref="D30:D31"/>
    <mergeCell ref="D38:D39"/>
    <mergeCell ref="N10:N11"/>
  </mergeCells>
  <pageMargins left="0.11811023622047245" right="0.11811023622047245" top="0.15748031496062992" bottom="0.74803149606299213" header="0.11811023622047245" footer="0.11811023622047245"/>
  <pageSetup paperSize="9" scale="55" fitToHeight="0" orientation="landscape" r:id="rId1"/>
  <rowBreaks count="1" manualBreakCount="1">
    <brk id="35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46"/>
  <sheetViews>
    <sheetView view="pageBreakPreview" topLeftCell="A4" zoomScale="85" zoomScaleNormal="70" zoomScaleSheetLayoutView="85" workbookViewId="0">
      <pane xSplit="3" topLeftCell="D1" activePane="topRight" state="frozen"/>
      <selection activeCell="E14" sqref="E14"/>
      <selection pane="topRight" activeCell="J8" sqref="J8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8" style="1" customWidth="1"/>
    <col min="10" max="14" width="15.85546875" style="1"/>
    <col min="15" max="16" width="15.85546875" style="3"/>
    <col min="17" max="16384" width="15.85546875" style="1"/>
  </cols>
  <sheetData>
    <row r="1" spans="1:16" s="68" customFormat="1" x14ac:dyDescent="0.25">
      <c r="I1" s="68" t="s">
        <v>199</v>
      </c>
      <c r="O1" s="3"/>
      <c r="P1" s="3"/>
    </row>
    <row r="2" spans="1:16" s="68" customFormat="1" x14ac:dyDescent="0.25">
      <c r="I2" s="450" t="s">
        <v>58</v>
      </c>
      <c r="J2" s="450"/>
      <c r="K2" s="450"/>
      <c r="L2" s="450"/>
      <c r="M2" s="450"/>
      <c r="N2" s="450"/>
      <c r="O2" s="3"/>
      <c r="P2" s="3"/>
    </row>
    <row r="3" spans="1:16" s="68" customFormat="1" ht="15" customHeight="1" x14ac:dyDescent="0.25">
      <c r="I3" s="518" t="s">
        <v>238</v>
      </c>
      <c r="J3" s="518"/>
      <c r="K3" s="518"/>
      <c r="L3" s="518"/>
      <c r="M3" s="518"/>
      <c r="N3" s="518"/>
      <c r="O3" s="3"/>
      <c r="P3" s="3"/>
    </row>
    <row r="4" spans="1:16" s="68" customFormat="1" ht="18.75" customHeight="1" x14ac:dyDescent="0.25">
      <c r="O4" s="3"/>
      <c r="P4" s="3"/>
    </row>
    <row r="5" spans="1:16" s="68" customFormat="1" ht="18.75" x14ac:dyDescent="0.3">
      <c r="C5" s="442" t="s">
        <v>8</v>
      </c>
      <c r="D5" s="442"/>
      <c r="E5" s="442"/>
      <c r="F5" s="442"/>
      <c r="G5" s="442"/>
      <c r="H5" s="442"/>
      <c r="I5" s="442"/>
      <c r="O5" s="3"/>
      <c r="P5" s="3"/>
    </row>
    <row r="7" spans="1:16" ht="102.75" customHeight="1" x14ac:dyDescent="0.25">
      <c r="A7" s="29" t="s">
        <v>127</v>
      </c>
      <c r="B7" s="29" t="s">
        <v>152</v>
      </c>
      <c r="C7" s="12" t="s">
        <v>128</v>
      </c>
      <c r="D7" s="13" t="s">
        <v>0</v>
      </c>
      <c r="E7" s="12" t="s">
        <v>129</v>
      </c>
      <c r="F7" s="13" t="s">
        <v>1</v>
      </c>
      <c r="G7" s="13" t="s">
        <v>2</v>
      </c>
      <c r="H7" s="13" t="s">
        <v>3</v>
      </c>
      <c r="I7" s="196" t="s">
        <v>4</v>
      </c>
      <c r="J7" s="191" t="s">
        <v>24</v>
      </c>
      <c r="K7" s="191" t="s">
        <v>25</v>
      </c>
      <c r="L7" s="192" t="s">
        <v>130</v>
      </c>
      <c r="M7" s="191" t="s">
        <v>131</v>
      </c>
      <c r="N7" s="13" t="s">
        <v>26</v>
      </c>
    </row>
    <row r="8" spans="1:16" ht="72" x14ac:dyDescent="0.25">
      <c r="A8" s="513" t="s">
        <v>56</v>
      </c>
      <c r="B8" s="464" t="s">
        <v>59</v>
      </c>
      <c r="C8" s="432" t="s">
        <v>60</v>
      </c>
      <c r="D8" s="432" t="s">
        <v>5</v>
      </c>
      <c r="E8" s="61" t="s">
        <v>6</v>
      </c>
      <c r="F8" s="191" t="s">
        <v>9</v>
      </c>
      <c r="G8" s="25" t="s">
        <v>10</v>
      </c>
      <c r="H8" s="94">
        <v>100</v>
      </c>
      <c r="I8" s="105">
        <v>100</v>
      </c>
      <c r="J8" s="83">
        <f>I8/H8*100</f>
        <v>100</v>
      </c>
      <c r="K8" s="433">
        <f>((((J10+J9)/2)+J8)/2)</f>
        <v>108.7460635556828</v>
      </c>
      <c r="L8" s="195"/>
      <c r="M8" s="476" t="s">
        <v>153</v>
      </c>
      <c r="N8" s="421">
        <f>(K8+K11+K14+K17+K20+K23+K26+K28+K30+K32+K34+K37+K39+K42)/14</f>
        <v>100.01850869564399</v>
      </c>
    </row>
    <row r="9" spans="1:16" ht="15" customHeight="1" x14ac:dyDescent="0.25">
      <c r="A9" s="514"/>
      <c r="B9" s="465"/>
      <c r="C9" s="432"/>
      <c r="D9" s="432"/>
      <c r="E9" s="61" t="s">
        <v>7</v>
      </c>
      <c r="F9" s="191" t="s">
        <v>12</v>
      </c>
      <c r="G9" s="25" t="s">
        <v>13</v>
      </c>
      <c r="H9" s="95">
        <v>7</v>
      </c>
      <c r="I9" s="99">
        <v>9</v>
      </c>
      <c r="J9" s="83">
        <f t="shared" ref="J9:J44" si="0">I9/H9*100</f>
        <v>128.57142857142858</v>
      </c>
      <c r="K9" s="434"/>
      <c r="L9" s="443"/>
      <c r="M9" s="476"/>
      <c r="N9" s="446" t="s">
        <v>160</v>
      </c>
    </row>
    <row r="10" spans="1:16" x14ac:dyDescent="0.25">
      <c r="A10" s="514"/>
      <c r="B10" s="466"/>
      <c r="C10" s="432"/>
      <c r="D10" s="432"/>
      <c r="E10" s="61" t="s">
        <v>7</v>
      </c>
      <c r="F10" s="191" t="s">
        <v>14</v>
      </c>
      <c r="G10" s="25" t="s">
        <v>15</v>
      </c>
      <c r="H10" s="99">
        <v>499</v>
      </c>
      <c r="I10" s="99">
        <v>531</v>
      </c>
      <c r="J10" s="83">
        <f t="shared" si="0"/>
        <v>106.41282565130261</v>
      </c>
      <c r="K10" s="435"/>
      <c r="L10" s="445"/>
      <c r="M10" s="476"/>
      <c r="N10" s="439"/>
    </row>
    <row r="11" spans="1:16" ht="72" x14ac:dyDescent="0.25">
      <c r="A11" s="514"/>
      <c r="B11" s="464" t="s">
        <v>62</v>
      </c>
      <c r="C11" s="432" t="s">
        <v>61</v>
      </c>
      <c r="D11" s="432" t="s">
        <v>5</v>
      </c>
      <c r="E11" s="61" t="s">
        <v>6</v>
      </c>
      <c r="F11" s="191" t="s">
        <v>9</v>
      </c>
      <c r="G11" s="25" t="s">
        <v>10</v>
      </c>
      <c r="H11" s="95">
        <v>100</v>
      </c>
      <c r="I11" s="99">
        <v>100</v>
      </c>
      <c r="J11" s="83">
        <f t="shared" si="0"/>
        <v>100</v>
      </c>
      <c r="K11" s="433">
        <f>((((J13+J12)/2)+J11)/2)</f>
        <v>90.022883295194504</v>
      </c>
      <c r="L11" s="195"/>
      <c r="M11" s="476"/>
      <c r="N11" s="446"/>
    </row>
    <row r="12" spans="1:16" ht="18" customHeight="1" x14ac:dyDescent="0.25">
      <c r="A12" s="514"/>
      <c r="B12" s="465"/>
      <c r="C12" s="432"/>
      <c r="D12" s="432"/>
      <c r="E12" s="61" t="s">
        <v>7</v>
      </c>
      <c r="F12" s="191" t="s">
        <v>12</v>
      </c>
      <c r="G12" s="25" t="s">
        <v>13</v>
      </c>
      <c r="H12" s="95">
        <v>15</v>
      </c>
      <c r="I12" s="99">
        <v>12</v>
      </c>
      <c r="J12" s="83">
        <f t="shared" si="0"/>
        <v>80</v>
      </c>
      <c r="K12" s="434"/>
      <c r="L12" s="443"/>
      <c r="M12" s="476"/>
      <c r="N12" s="447"/>
    </row>
    <row r="13" spans="1:16" x14ac:dyDescent="0.25">
      <c r="A13" s="514"/>
      <c r="B13" s="466"/>
      <c r="C13" s="432"/>
      <c r="D13" s="432"/>
      <c r="E13" s="61" t="s">
        <v>7</v>
      </c>
      <c r="F13" s="191" t="s">
        <v>14</v>
      </c>
      <c r="G13" s="25" t="s">
        <v>15</v>
      </c>
      <c r="H13" s="99">
        <v>1311</v>
      </c>
      <c r="I13" s="99">
        <v>1050</v>
      </c>
      <c r="J13" s="83">
        <f t="shared" si="0"/>
        <v>80.091533180778029</v>
      </c>
      <c r="K13" s="435"/>
      <c r="L13" s="445"/>
      <c r="M13" s="476"/>
      <c r="N13" s="447"/>
    </row>
    <row r="14" spans="1:16" ht="24" x14ac:dyDescent="0.25">
      <c r="A14" s="514"/>
      <c r="B14" s="509" t="s">
        <v>65</v>
      </c>
      <c r="C14" s="446" t="s">
        <v>63</v>
      </c>
      <c r="D14" s="432" t="s">
        <v>5</v>
      </c>
      <c r="E14" s="61" t="s">
        <v>6</v>
      </c>
      <c r="F14" s="56" t="s">
        <v>18</v>
      </c>
      <c r="G14" s="25" t="s">
        <v>10</v>
      </c>
      <c r="H14" s="94">
        <v>100</v>
      </c>
      <c r="I14" s="105">
        <v>100</v>
      </c>
      <c r="J14" s="83">
        <f t="shared" si="0"/>
        <v>100</v>
      </c>
      <c r="K14" s="433">
        <f>((((J16+J15)/2)+J14)/2)</f>
        <v>111.00057257371887</v>
      </c>
      <c r="L14" s="195"/>
      <c r="M14" s="476"/>
      <c r="N14" s="447"/>
    </row>
    <row r="15" spans="1:16" x14ac:dyDescent="0.25">
      <c r="A15" s="514"/>
      <c r="B15" s="509"/>
      <c r="C15" s="447"/>
      <c r="D15" s="432"/>
      <c r="E15" s="61" t="s">
        <v>7</v>
      </c>
      <c r="F15" s="191" t="s">
        <v>12</v>
      </c>
      <c r="G15" s="25" t="s">
        <v>13</v>
      </c>
      <c r="H15" s="95">
        <v>7</v>
      </c>
      <c r="I15" s="99">
        <v>9</v>
      </c>
      <c r="J15" s="83">
        <f t="shared" si="0"/>
        <v>128.57142857142858</v>
      </c>
      <c r="K15" s="434"/>
      <c r="L15" s="443"/>
      <c r="M15" s="476"/>
      <c r="N15" s="447"/>
    </row>
    <row r="16" spans="1:16" x14ac:dyDescent="0.25">
      <c r="A16" s="514"/>
      <c r="B16" s="509"/>
      <c r="C16" s="439"/>
      <c r="D16" s="432"/>
      <c r="E16" s="61" t="s">
        <v>7</v>
      </c>
      <c r="F16" s="191" t="s">
        <v>14</v>
      </c>
      <c r="G16" s="25" t="s">
        <v>15</v>
      </c>
      <c r="H16" s="95">
        <v>499</v>
      </c>
      <c r="I16" s="99">
        <v>576</v>
      </c>
      <c r="J16" s="83">
        <f t="shared" si="0"/>
        <v>115.4308617234469</v>
      </c>
      <c r="K16" s="435"/>
      <c r="L16" s="445"/>
      <c r="M16" s="476"/>
      <c r="N16" s="447"/>
    </row>
    <row r="17" spans="1:16" ht="24" x14ac:dyDescent="0.25">
      <c r="A17" s="514"/>
      <c r="B17" s="509" t="s">
        <v>66</v>
      </c>
      <c r="C17" s="451" t="s">
        <v>64</v>
      </c>
      <c r="D17" s="451" t="s">
        <v>5</v>
      </c>
      <c r="E17" s="72" t="s">
        <v>6</v>
      </c>
      <c r="F17" s="56" t="s">
        <v>18</v>
      </c>
      <c r="G17" s="57" t="s">
        <v>10</v>
      </c>
      <c r="H17" s="99">
        <v>100</v>
      </c>
      <c r="I17" s="99">
        <v>100</v>
      </c>
      <c r="J17" s="83">
        <f t="shared" si="0"/>
        <v>100</v>
      </c>
      <c r="K17" s="456">
        <f>((((J19+J18)/2)+J17)/2)</f>
        <v>102.34145416627169</v>
      </c>
      <c r="L17" s="73"/>
      <c r="M17" s="476"/>
      <c r="N17" s="447"/>
    </row>
    <row r="18" spans="1:16" x14ac:dyDescent="0.25">
      <c r="A18" s="514"/>
      <c r="B18" s="509"/>
      <c r="C18" s="451"/>
      <c r="D18" s="451"/>
      <c r="E18" s="72" t="s">
        <v>7</v>
      </c>
      <c r="F18" s="192" t="s">
        <v>12</v>
      </c>
      <c r="G18" s="57" t="s">
        <v>13</v>
      </c>
      <c r="H18" s="99">
        <v>11</v>
      </c>
      <c r="I18" s="99">
        <v>10</v>
      </c>
      <c r="J18" s="83">
        <f t="shared" si="0"/>
        <v>90.909090909090907</v>
      </c>
      <c r="K18" s="457"/>
      <c r="L18" s="462"/>
      <c r="M18" s="476"/>
      <c r="N18" s="447"/>
    </row>
    <row r="19" spans="1:16" x14ac:dyDescent="0.25">
      <c r="A19" s="514"/>
      <c r="B19" s="509"/>
      <c r="C19" s="451"/>
      <c r="D19" s="451"/>
      <c r="E19" s="72" t="s">
        <v>7</v>
      </c>
      <c r="F19" s="192" t="s">
        <v>14</v>
      </c>
      <c r="G19" s="57" t="s">
        <v>15</v>
      </c>
      <c r="H19" s="99">
        <v>959</v>
      </c>
      <c r="I19" s="99">
        <v>1136</v>
      </c>
      <c r="J19" s="83">
        <f t="shared" si="0"/>
        <v>118.45672575599583</v>
      </c>
      <c r="K19" s="458"/>
      <c r="L19" s="463"/>
      <c r="M19" s="476"/>
      <c r="N19" s="447"/>
    </row>
    <row r="20" spans="1:16" ht="24" x14ac:dyDescent="0.25">
      <c r="A20" s="514"/>
      <c r="B20" s="509" t="s">
        <v>102</v>
      </c>
      <c r="C20" s="446" t="s">
        <v>117</v>
      </c>
      <c r="D20" s="446" t="s">
        <v>5</v>
      </c>
      <c r="E20" s="340" t="s">
        <v>6</v>
      </c>
      <c r="F20" s="341" t="s">
        <v>18</v>
      </c>
      <c r="G20" s="340" t="s">
        <v>10</v>
      </c>
      <c r="H20" s="348">
        <v>100</v>
      </c>
      <c r="I20" s="348">
        <v>100</v>
      </c>
      <c r="J20" s="347">
        <f t="shared" si="0"/>
        <v>100</v>
      </c>
      <c r="K20" s="436">
        <f t="shared" ref="K20" si="1">((((J22+J21)/2)+J20)/2)</f>
        <v>100</v>
      </c>
      <c r="L20" s="456"/>
      <c r="M20" s="476"/>
      <c r="N20" s="447"/>
    </row>
    <row r="21" spans="1:16" x14ac:dyDescent="0.25">
      <c r="A21" s="514"/>
      <c r="B21" s="509"/>
      <c r="C21" s="447"/>
      <c r="D21" s="447"/>
      <c r="E21" s="340" t="s">
        <v>7</v>
      </c>
      <c r="F21" s="374" t="s">
        <v>19</v>
      </c>
      <c r="G21" s="340" t="s">
        <v>13</v>
      </c>
      <c r="H21" s="348">
        <v>1</v>
      </c>
      <c r="I21" s="348">
        <v>1</v>
      </c>
      <c r="J21" s="347">
        <f t="shared" si="0"/>
        <v>100</v>
      </c>
      <c r="K21" s="438"/>
      <c r="L21" s="457"/>
      <c r="M21" s="476"/>
      <c r="N21" s="447"/>
    </row>
    <row r="22" spans="1:16" x14ac:dyDescent="0.25">
      <c r="A22" s="514"/>
      <c r="B22" s="509"/>
      <c r="C22" s="439"/>
      <c r="D22" s="439"/>
      <c r="E22" s="283" t="s">
        <v>7</v>
      </c>
      <c r="F22" s="374" t="s">
        <v>20</v>
      </c>
      <c r="G22" s="340" t="s">
        <v>21</v>
      </c>
      <c r="H22" s="348">
        <v>88</v>
      </c>
      <c r="I22" s="348">
        <v>88</v>
      </c>
      <c r="J22" s="347">
        <f t="shared" si="0"/>
        <v>100</v>
      </c>
      <c r="K22" s="437"/>
      <c r="L22" s="458"/>
      <c r="M22" s="476"/>
      <c r="N22" s="447"/>
    </row>
    <row r="23" spans="1:16" ht="24" x14ac:dyDescent="0.25">
      <c r="A23" s="514"/>
      <c r="B23" s="464" t="s">
        <v>67</v>
      </c>
      <c r="C23" s="448" t="s">
        <v>116</v>
      </c>
      <c r="D23" s="451" t="s">
        <v>5</v>
      </c>
      <c r="E23" s="57" t="s">
        <v>6</v>
      </c>
      <c r="F23" s="56" t="s">
        <v>18</v>
      </c>
      <c r="G23" s="57" t="s">
        <v>10</v>
      </c>
      <c r="H23" s="111">
        <v>100</v>
      </c>
      <c r="I23" s="111">
        <v>100</v>
      </c>
      <c r="J23" s="83">
        <f t="shared" si="0"/>
        <v>100</v>
      </c>
      <c r="K23" s="456">
        <f>((((J25+J24)/2)+J23)/2)</f>
        <v>100</v>
      </c>
      <c r="L23" s="73"/>
      <c r="M23" s="476"/>
      <c r="N23" s="447"/>
    </row>
    <row r="24" spans="1:16" x14ac:dyDescent="0.25">
      <c r="A24" s="514"/>
      <c r="B24" s="466"/>
      <c r="C24" s="510"/>
      <c r="D24" s="451"/>
      <c r="E24" s="57" t="s">
        <v>7</v>
      </c>
      <c r="F24" s="56" t="s">
        <v>12</v>
      </c>
      <c r="G24" s="57" t="s">
        <v>13</v>
      </c>
      <c r="H24" s="80">
        <v>3</v>
      </c>
      <c r="I24" s="80">
        <v>3</v>
      </c>
      <c r="J24" s="83">
        <f t="shared" si="0"/>
        <v>100</v>
      </c>
      <c r="K24" s="457"/>
      <c r="L24" s="73"/>
      <c r="M24" s="476"/>
      <c r="N24" s="447"/>
    </row>
    <row r="25" spans="1:16" x14ac:dyDescent="0.25">
      <c r="A25" s="514"/>
      <c r="B25" s="193"/>
      <c r="C25" s="449"/>
      <c r="D25" s="451"/>
      <c r="E25" s="57" t="s">
        <v>7</v>
      </c>
      <c r="F25" s="56" t="s">
        <v>14</v>
      </c>
      <c r="G25" s="57" t="s">
        <v>115</v>
      </c>
      <c r="H25" s="80">
        <v>264</v>
      </c>
      <c r="I25" s="80">
        <v>264</v>
      </c>
      <c r="J25" s="83">
        <f t="shared" si="0"/>
        <v>100</v>
      </c>
      <c r="K25" s="458"/>
      <c r="L25" s="73"/>
      <c r="M25" s="476"/>
      <c r="N25" s="447"/>
    </row>
    <row r="26" spans="1:16" ht="36" x14ac:dyDescent="0.25">
      <c r="A26" s="514"/>
      <c r="B26" s="193"/>
      <c r="C26" s="451" t="s">
        <v>31</v>
      </c>
      <c r="D26" s="451" t="s">
        <v>5</v>
      </c>
      <c r="E26" s="72" t="s">
        <v>6</v>
      </c>
      <c r="F26" s="192" t="s">
        <v>32</v>
      </c>
      <c r="G26" s="57" t="s">
        <v>10</v>
      </c>
      <c r="H26" s="99">
        <v>100</v>
      </c>
      <c r="I26" s="99">
        <v>100</v>
      </c>
      <c r="J26" s="83">
        <f t="shared" si="0"/>
        <v>100</v>
      </c>
      <c r="K26" s="456">
        <f>(J26+J27)/2</f>
        <v>98.148148148148152</v>
      </c>
      <c r="L26" s="73"/>
      <c r="M26" s="476"/>
      <c r="N26" s="447"/>
    </row>
    <row r="27" spans="1:16" x14ac:dyDescent="0.25">
      <c r="A27" s="514"/>
      <c r="B27" s="467" t="s">
        <v>73</v>
      </c>
      <c r="C27" s="451"/>
      <c r="D27" s="451"/>
      <c r="E27" s="72" t="s">
        <v>7</v>
      </c>
      <c r="F27" s="192" t="s">
        <v>12</v>
      </c>
      <c r="G27" s="57" t="s">
        <v>13</v>
      </c>
      <c r="H27" s="99">
        <v>27</v>
      </c>
      <c r="I27" s="99">
        <v>26</v>
      </c>
      <c r="J27" s="83">
        <f t="shared" si="0"/>
        <v>96.296296296296291</v>
      </c>
      <c r="K27" s="458"/>
      <c r="L27" s="69"/>
      <c r="M27" s="476"/>
      <c r="N27" s="447"/>
    </row>
    <row r="28" spans="1:16" ht="36" x14ac:dyDescent="0.25">
      <c r="A28" s="514"/>
      <c r="B28" s="468"/>
      <c r="C28" s="451" t="s">
        <v>71</v>
      </c>
      <c r="D28" s="451" t="s">
        <v>5</v>
      </c>
      <c r="E28" s="57" t="s">
        <v>6</v>
      </c>
      <c r="F28" s="56" t="s">
        <v>32</v>
      </c>
      <c r="G28" s="197" t="s">
        <v>10</v>
      </c>
      <c r="H28" s="80">
        <v>100</v>
      </c>
      <c r="I28" s="80">
        <v>100</v>
      </c>
      <c r="J28" s="97">
        <f t="shared" si="0"/>
        <v>100</v>
      </c>
      <c r="K28" s="456">
        <f t="shared" ref="K28" si="2">(J28+J29)/2</f>
        <v>100</v>
      </c>
      <c r="L28" s="69"/>
      <c r="M28" s="476"/>
      <c r="N28" s="447"/>
    </row>
    <row r="29" spans="1:16" x14ac:dyDescent="0.25">
      <c r="A29" s="514"/>
      <c r="B29" s="193"/>
      <c r="C29" s="451"/>
      <c r="D29" s="451"/>
      <c r="E29" s="57" t="s">
        <v>7</v>
      </c>
      <c r="F29" s="56" t="s">
        <v>12</v>
      </c>
      <c r="G29" s="197" t="s">
        <v>13</v>
      </c>
      <c r="H29" s="80">
        <v>1</v>
      </c>
      <c r="I29" s="80">
        <v>1</v>
      </c>
      <c r="J29" s="97">
        <f t="shared" si="0"/>
        <v>100</v>
      </c>
      <c r="K29" s="458"/>
      <c r="L29" s="69"/>
      <c r="M29" s="476"/>
      <c r="N29" s="447"/>
    </row>
    <row r="30" spans="1:16" ht="36" x14ac:dyDescent="0.25">
      <c r="A30" s="514"/>
      <c r="B30" s="193"/>
      <c r="C30" s="451" t="s">
        <v>33</v>
      </c>
      <c r="D30" s="451" t="s">
        <v>5</v>
      </c>
      <c r="E30" s="72" t="s">
        <v>6</v>
      </c>
      <c r="F30" s="192" t="s">
        <v>34</v>
      </c>
      <c r="G30" s="57" t="s">
        <v>10</v>
      </c>
      <c r="H30" s="99">
        <v>100</v>
      </c>
      <c r="I30" s="99">
        <v>100</v>
      </c>
      <c r="J30" s="83">
        <f t="shared" si="0"/>
        <v>100</v>
      </c>
      <c r="K30" s="456">
        <f>(J30+J31)/2</f>
        <v>100</v>
      </c>
      <c r="L30" s="73"/>
      <c r="M30" s="476"/>
      <c r="N30" s="447"/>
    </row>
    <row r="31" spans="1:16" x14ac:dyDescent="0.25">
      <c r="A31" s="514"/>
      <c r="B31" s="193"/>
      <c r="C31" s="451"/>
      <c r="D31" s="451"/>
      <c r="E31" s="72" t="s">
        <v>7</v>
      </c>
      <c r="F31" s="192" t="s">
        <v>12</v>
      </c>
      <c r="G31" s="57" t="s">
        <v>13</v>
      </c>
      <c r="H31" s="99">
        <v>51</v>
      </c>
      <c r="I31" s="99">
        <v>51</v>
      </c>
      <c r="J31" s="83">
        <f t="shared" si="0"/>
        <v>100</v>
      </c>
      <c r="K31" s="458"/>
      <c r="L31" s="69"/>
      <c r="M31" s="476"/>
      <c r="N31" s="447"/>
    </row>
    <row r="32" spans="1:16" s="424" customFormat="1" ht="43.5" customHeight="1" x14ac:dyDescent="0.25">
      <c r="A32" s="514"/>
      <c r="B32" s="420"/>
      <c r="C32" s="477" t="s">
        <v>124</v>
      </c>
      <c r="D32" s="477" t="s">
        <v>5</v>
      </c>
      <c r="E32" s="354" t="s">
        <v>6</v>
      </c>
      <c r="F32" s="422" t="s">
        <v>32</v>
      </c>
      <c r="G32" s="408" t="s">
        <v>10</v>
      </c>
      <c r="H32" s="117">
        <v>100</v>
      </c>
      <c r="I32" s="117">
        <v>100</v>
      </c>
      <c r="J32" s="355">
        <f t="shared" ref="J32:J33" si="3">I32*100/H32</f>
        <v>100</v>
      </c>
      <c r="K32" s="492">
        <f>(J33+J32)/2</f>
        <v>100</v>
      </c>
      <c r="L32" s="69"/>
      <c r="M32" s="476"/>
      <c r="N32" s="447"/>
      <c r="O32" s="3"/>
      <c r="P32" s="3"/>
    </row>
    <row r="33" spans="1:16" s="424" customFormat="1" x14ac:dyDescent="0.25">
      <c r="A33" s="514"/>
      <c r="B33" s="420"/>
      <c r="C33" s="477"/>
      <c r="D33" s="477"/>
      <c r="E33" s="354" t="s">
        <v>7</v>
      </c>
      <c r="F33" s="422" t="s">
        <v>12</v>
      </c>
      <c r="G33" s="354" t="s">
        <v>13</v>
      </c>
      <c r="H33" s="117">
        <v>1</v>
      </c>
      <c r="I33" s="187">
        <v>1</v>
      </c>
      <c r="J33" s="355">
        <f t="shared" si="3"/>
        <v>100</v>
      </c>
      <c r="K33" s="494"/>
      <c r="L33" s="69"/>
      <c r="M33" s="476"/>
      <c r="N33" s="447"/>
      <c r="O33" s="3"/>
      <c r="P33" s="3"/>
    </row>
    <row r="34" spans="1:16" ht="24" x14ac:dyDescent="0.25">
      <c r="A34" s="514"/>
      <c r="B34" s="464" t="s">
        <v>74</v>
      </c>
      <c r="C34" s="448" t="s">
        <v>106</v>
      </c>
      <c r="D34" s="448" t="s">
        <v>5</v>
      </c>
      <c r="E34" s="72" t="s">
        <v>6</v>
      </c>
      <c r="F34" s="192" t="s">
        <v>78</v>
      </c>
      <c r="G34" s="57" t="s">
        <v>10</v>
      </c>
      <c r="H34" s="99">
        <v>100</v>
      </c>
      <c r="I34" s="99">
        <v>100</v>
      </c>
      <c r="J34" s="83">
        <v>100</v>
      </c>
      <c r="K34" s="433">
        <f>((((J36+J35)/2)+J34)/2)</f>
        <v>100</v>
      </c>
      <c r="L34" s="69" t="s">
        <v>159</v>
      </c>
      <c r="M34" s="476"/>
      <c r="N34" s="447"/>
    </row>
    <row r="35" spans="1:16" x14ac:dyDescent="0.25">
      <c r="A35" s="514"/>
      <c r="B35" s="466"/>
      <c r="C35" s="510"/>
      <c r="D35" s="510"/>
      <c r="E35" s="72" t="s">
        <v>216</v>
      </c>
      <c r="F35" s="192" t="s">
        <v>12</v>
      </c>
      <c r="G35" s="57" t="s">
        <v>13</v>
      </c>
      <c r="H35" s="99">
        <v>25</v>
      </c>
      <c r="I35" s="99">
        <v>25</v>
      </c>
      <c r="J35" s="83">
        <v>100</v>
      </c>
      <c r="K35" s="434"/>
      <c r="L35" s="69"/>
      <c r="M35" s="476"/>
      <c r="N35" s="447"/>
    </row>
    <row r="36" spans="1:16" x14ac:dyDescent="0.25">
      <c r="A36" s="514"/>
      <c r="B36" s="515" t="s">
        <v>103</v>
      </c>
      <c r="C36" s="449"/>
      <c r="D36" s="449"/>
      <c r="E36" s="72" t="s">
        <v>216</v>
      </c>
      <c r="F36" s="192" t="s">
        <v>14</v>
      </c>
      <c r="G36" s="57" t="s">
        <v>15</v>
      </c>
      <c r="H36" s="99">
        <v>4200</v>
      </c>
      <c r="I36" s="99">
        <v>4200</v>
      </c>
      <c r="J36" s="83">
        <v>100</v>
      </c>
      <c r="K36" s="435"/>
      <c r="L36" s="69"/>
      <c r="M36" s="476"/>
      <c r="N36" s="447"/>
    </row>
    <row r="37" spans="1:16" ht="36" x14ac:dyDescent="0.25">
      <c r="A37" s="514"/>
      <c r="B37" s="516"/>
      <c r="C37" s="451" t="s">
        <v>36</v>
      </c>
      <c r="D37" s="451" t="s">
        <v>5</v>
      </c>
      <c r="E37" s="72" t="s">
        <v>6</v>
      </c>
      <c r="F37" s="192" t="s">
        <v>37</v>
      </c>
      <c r="G37" s="57" t="s">
        <v>10</v>
      </c>
      <c r="H37" s="99">
        <v>100</v>
      </c>
      <c r="I37" s="99">
        <v>100</v>
      </c>
      <c r="J37" s="83">
        <f t="shared" si="0"/>
        <v>100</v>
      </c>
      <c r="K37" s="456">
        <f>(J37+J38)/2</f>
        <v>90</v>
      </c>
      <c r="L37" s="69"/>
      <c r="M37" s="476"/>
      <c r="N37" s="447"/>
    </row>
    <row r="38" spans="1:16" x14ac:dyDescent="0.25">
      <c r="A38" s="514"/>
      <c r="B38" s="517"/>
      <c r="C38" s="451"/>
      <c r="D38" s="451"/>
      <c r="E38" s="72" t="s">
        <v>7</v>
      </c>
      <c r="F38" s="192" t="s">
        <v>12</v>
      </c>
      <c r="G38" s="57" t="s">
        <v>13</v>
      </c>
      <c r="H38" s="99">
        <v>5</v>
      </c>
      <c r="I38" s="99">
        <v>4</v>
      </c>
      <c r="J38" s="83">
        <f t="shared" si="0"/>
        <v>80</v>
      </c>
      <c r="K38" s="458"/>
      <c r="L38" s="69"/>
      <c r="M38" s="476"/>
      <c r="N38" s="447"/>
    </row>
    <row r="39" spans="1:16" ht="24" x14ac:dyDescent="0.25">
      <c r="A39" s="514"/>
      <c r="B39" s="515" t="s">
        <v>76</v>
      </c>
      <c r="C39" s="448" t="s">
        <v>39</v>
      </c>
      <c r="D39" s="448" t="s">
        <v>5</v>
      </c>
      <c r="E39" s="57" t="s">
        <v>6</v>
      </c>
      <c r="F39" s="192" t="s">
        <v>40</v>
      </c>
      <c r="G39" s="57" t="s">
        <v>10</v>
      </c>
      <c r="H39" s="105">
        <v>100</v>
      </c>
      <c r="I39" s="105">
        <v>100</v>
      </c>
      <c r="J39" s="83">
        <f t="shared" si="0"/>
        <v>100</v>
      </c>
      <c r="K39" s="456">
        <f>((((J41+J40)/2)+J39)/2)</f>
        <v>100</v>
      </c>
      <c r="L39" s="73"/>
      <c r="M39" s="476"/>
      <c r="N39" s="447"/>
    </row>
    <row r="40" spans="1:16" x14ac:dyDescent="0.25">
      <c r="A40" s="514"/>
      <c r="B40" s="516"/>
      <c r="C40" s="510"/>
      <c r="D40" s="510"/>
      <c r="E40" s="57" t="s">
        <v>7</v>
      </c>
      <c r="F40" s="192" t="s">
        <v>12</v>
      </c>
      <c r="G40" s="57" t="s">
        <v>13</v>
      </c>
      <c r="H40" s="99">
        <v>62</v>
      </c>
      <c r="I40" s="99">
        <v>62</v>
      </c>
      <c r="J40" s="83">
        <f t="shared" si="0"/>
        <v>100</v>
      </c>
      <c r="K40" s="457"/>
      <c r="L40" s="73"/>
      <c r="M40" s="476"/>
      <c r="N40" s="447"/>
    </row>
    <row r="41" spans="1:16" x14ac:dyDescent="0.25">
      <c r="A41" s="514"/>
      <c r="B41" s="517"/>
      <c r="C41" s="449"/>
      <c r="D41" s="449"/>
      <c r="E41" s="57" t="s">
        <v>7</v>
      </c>
      <c r="F41" s="192" t="s">
        <v>105</v>
      </c>
      <c r="G41" s="57" t="s">
        <v>42</v>
      </c>
      <c r="H41" s="99">
        <v>486</v>
      </c>
      <c r="I41" s="99">
        <v>486</v>
      </c>
      <c r="J41" s="83">
        <f t="shared" si="0"/>
        <v>100</v>
      </c>
      <c r="K41" s="458"/>
      <c r="L41" s="73"/>
      <c r="M41" s="476"/>
      <c r="N41" s="447"/>
    </row>
    <row r="42" spans="1:16" ht="24" x14ac:dyDescent="0.25">
      <c r="A42" s="514"/>
      <c r="C42" s="448" t="s">
        <v>77</v>
      </c>
      <c r="D42" s="448" t="s">
        <v>75</v>
      </c>
      <c r="E42" s="57" t="s">
        <v>6</v>
      </c>
      <c r="F42" s="192" t="s">
        <v>104</v>
      </c>
      <c r="G42" s="123" t="s">
        <v>10</v>
      </c>
      <c r="H42" s="84">
        <v>100</v>
      </c>
      <c r="I42" s="84">
        <v>100</v>
      </c>
      <c r="J42" s="83">
        <f t="shared" si="0"/>
        <v>100</v>
      </c>
      <c r="K42" s="456">
        <f>((((J44+J43)/2)+J42)/2)</f>
        <v>100</v>
      </c>
      <c r="L42" s="73"/>
      <c r="M42" s="476"/>
      <c r="N42" s="447"/>
    </row>
    <row r="43" spans="1:16" x14ac:dyDescent="0.25">
      <c r="A43" s="514"/>
      <c r="C43" s="510"/>
      <c r="D43" s="510"/>
      <c r="E43" s="57" t="s">
        <v>7</v>
      </c>
      <c r="F43" s="192" t="s">
        <v>108</v>
      </c>
      <c r="G43" s="123" t="s">
        <v>89</v>
      </c>
      <c r="H43" s="84">
        <v>1</v>
      </c>
      <c r="I43" s="84">
        <v>1</v>
      </c>
      <c r="J43" s="83">
        <f t="shared" si="0"/>
        <v>100</v>
      </c>
      <c r="K43" s="457"/>
      <c r="L43" s="73"/>
      <c r="M43" s="476"/>
      <c r="N43" s="447"/>
    </row>
    <row r="44" spans="1:16" x14ac:dyDescent="0.25">
      <c r="A44" s="514"/>
      <c r="C44" s="449"/>
      <c r="D44" s="449"/>
      <c r="E44" s="57" t="s">
        <v>7</v>
      </c>
      <c r="F44" s="192" t="s">
        <v>109</v>
      </c>
      <c r="G44" s="74" t="s">
        <v>89</v>
      </c>
      <c r="H44" s="38">
        <v>6</v>
      </c>
      <c r="I44" s="38">
        <v>6</v>
      </c>
      <c r="J44" s="16">
        <f t="shared" si="0"/>
        <v>100</v>
      </c>
      <c r="K44" s="458"/>
      <c r="L44" s="73"/>
      <c r="M44" s="476"/>
      <c r="N44" s="439"/>
    </row>
    <row r="46" spans="1:16" x14ac:dyDescent="0.25">
      <c r="F46" s="1" t="s">
        <v>159</v>
      </c>
    </row>
  </sheetData>
  <mergeCells count="64">
    <mergeCell ref="I2:N2"/>
    <mergeCell ref="I3:N3"/>
    <mergeCell ref="C5:I5"/>
    <mergeCell ref="L9:L10"/>
    <mergeCell ref="L15:L16"/>
    <mergeCell ref="K11:K13"/>
    <mergeCell ref="L12:L13"/>
    <mergeCell ref="N11:N44"/>
    <mergeCell ref="N9:N10"/>
    <mergeCell ref="K23:K25"/>
    <mergeCell ref="L18:L19"/>
    <mergeCell ref="L20:L22"/>
    <mergeCell ref="K20:K22"/>
    <mergeCell ref="B8:B10"/>
    <mergeCell ref="C8:C10"/>
    <mergeCell ref="D8:D10"/>
    <mergeCell ref="K8:K10"/>
    <mergeCell ref="B14:B16"/>
    <mergeCell ref="C14:C16"/>
    <mergeCell ref="D14:D16"/>
    <mergeCell ref="K14:K16"/>
    <mergeCell ref="K17:K19"/>
    <mergeCell ref="C42:C44"/>
    <mergeCell ref="D42:D44"/>
    <mergeCell ref="B20:B22"/>
    <mergeCell ref="C30:C31"/>
    <mergeCell ref="D30:D31"/>
    <mergeCell ref="K30:K31"/>
    <mergeCell ref="K28:K29"/>
    <mergeCell ref="B27:B28"/>
    <mergeCell ref="C26:C27"/>
    <mergeCell ref="D26:D27"/>
    <mergeCell ref="C20:C22"/>
    <mergeCell ref="D20:D22"/>
    <mergeCell ref="K26:K27"/>
    <mergeCell ref="C28:C29"/>
    <mergeCell ref="D28:D29"/>
    <mergeCell ref="C23:C25"/>
    <mergeCell ref="C34:C36"/>
    <mergeCell ref="D34:D36"/>
    <mergeCell ref="B11:B13"/>
    <mergeCell ref="C11:C13"/>
    <mergeCell ref="D11:D13"/>
    <mergeCell ref="B23:B24"/>
    <mergeCell ref="D23:D25"/>
    <mergeCell ref="B17:B19"/>
    <mergeCell ref="C17:C19"/>
    <mergeCell ref="D17:D19"/>
    <mergeCell ref="A8:A44"/>
    <mergeCell ref="C32:C33"/>
    <mergeCell ref="D32:D33"/>
    <mergeCell ref="K32:K33"/>
    <mergeCell ref="M8:M44"/>
    <mergeCell ref="K42:K44"/>
    <mergeCell ref="B34:B35"/>
    <mergeCell ref="C37:C38"/>
    <mergeCell ref="D37:D38"/>
    <mergeCell ref="K37:K38"/>
    <mergeCell ref="B36:B38"/>
    <mergeCell ref="C39:C41"/>
    <mergeCell ref="D39:D41"/>
    <mergeCell ref="K39:K41"/>
    <mergeCell ref="K34:K36"/>
    <mergeCell ref="B39:B41"/>
  </mergeCells>
  <pageMargins left="0.11811023622047245" right="0.11811023622047245" top="0.15748031496062992" bottom="0.15748031496062992" header="0.11811023622047245" footer="0.11811023622047245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25</vt:i4>
      </vt:variant>
    </vt:vector>
  </HeadingPairs>
  <TitlesOfParts>
    <vt:vector size="51" baseType="lpstr">
      <vt:lpstr>сош 1</vt:lpstr>
      <vt:lpstr>сош 2</vt:lpstr>
      <vt:lpstr>сош 3</vt:lpstr>
      <vt:lpstr>сош 4</vt:lpstr>
      <vt:lpstr>сош 5</vt:lpstr>
      <vt:lpstr>сош 7</vt:lpstr>
      <vt:lpstr>сош 8 </vt:lpstr>
      <vt:lpstr>сош 10</vt:lpstr>
      <vt:lpstr>сош 11</vt:lpstr>
      <vt:lpstr>сош 12</vt:lpstr>
      <vt:lpstr>сош 15</vt:lpstr>
      <vt:lpstr>оош 16</vt:lpstr>
      <vt:lpstr>сош 17</vt:lpstr>
      <vt:lpstr>сош 18</vt:lpstr>
      <vt:lpstr>оош 19</vt:lpstr>
      <vt:lpstr>оош 28</vt:lpstr>
      <vt:lpstr>сош 46</vt:lpstr>
      <vt:lpstr>сош 47</vt:lpstr>
      <vt:lpstr>дс №1</vt:lpstr>
      <vt:lpstr>дс №3</vt:lpstr>
      <vt:lpstr>дс №6</vt:lpstr>
      <vt:lpstr>дс №8</vt:lpstr>
      <vt:lpstr>дс №20</vt:lpstr>
      <vt:lpstr>дс №28</vt:lpstr>
      <vt:lpstr>дс № 29</vt:lpstr>
      <vt:lpstr>свод</vt:lpstr>
      <vt:lpstr>'дс № 29'!Область_печати</vt:lpstr>
      <vt:lpstr>'дс №1'!Область_печати</vt:lpstr>
      <vt:lpstr>'дс №20'!Область_печати</vt:lpstr>
      <vt:lpstr>'дс №28'!Область_печати</vt:lpstr>
      <vt:lpstr>'дс №3'!Область_печати</vt:lpstr>
      <vt:lpstr>'дс №6'!Область_печати</vt:lpstr>
      <vt:lpstr>'дс №8'!Область_печати</vt:lpstr>
      <vt:lpstr>'оош 16'!Область_печати</vt:lpstr>
      <vt:lpstr>'оош 19'!Область_печати</vt:lpstr>
      <vt:lpstr>'оош 28'!Область_печати</vt:lpstr>
      <vt:lpstr>'сош 1'!Область_печати</vt:lpstr>
      <vt:lpstr>'сош 10'!Область_печати</vt:lpstr>
      <vt:lpstr>'сош 11'!Область_печати</vt:lpstr>
      <vt:lpstr>'сош 12'!Область_печати</vt:lpstr>
      <vt:lpstr>'сош 15'!Область_печати</vt:lpstr>
      <vt:lpstr>'сош 17'!Область_печати</vt:lpstr>
      <vt:lpstr>'сош 18'!Область_печати</vt:lpstr>
      <vt:lpstr>'сош 2'!Область_печати</vt:lpstr>
      <vt:lpstr>'сош 3'!Область_печати</vt:lpstr>
      <vt:lpstr>'сош 4'!Область_печати</vt:lpstr>
      <vt:lpstr>'сош 46'!Область_печати</vt:lpstr>
      <vt:lpstr>'сош 47'!Область_печати</vt:lpstr>
      <vt:lpstr>'сош 5'!Область_печати</vt:lpstr>
      <vt:lpstr>'сош 7'!Область_печати</vt:lpstr>
      <vt:lpstr>'сош 8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2025-02-24T08:11:41Z</dcterms:modified>
</cp:coreProperties>
</file>