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445" yWindow="90" windowWidth="14325" windowHeight="12675" tabRatio="941" activeTab="25"/>
  </bookViews>
  <sheets>
    <sheet name="сош 1" sheetId="29" r:id="rId1"/>
    <sheet name="сош 2" sheetId="26" r:id="rId2"/>
    <sheet name="сош 3" sheetId="28" r:id="rId3"/>
    <sheet name="сош 4" sheetId="31" r:id="rId4"/>
    <sheet name="сош 5" sheetId="17" r:id="rId5"/>
    <sheet name="сош 7" sheetId="35" r:id="rId6"/>
    <sheet name="сош 8 " sheetId="39" r:id="rId7"/>
    <sheet name="сош 10" sheetId="32" r:id="rId8"/>
    <sheet name="сош 11" sheetId="33" r:id="rId9"/>
    <sheet name="сош 12" sheetId="16" r:id="rId10"/>
    <sheet name="сош 15" sheetId="20" r:id="rId11"/>
    <sheet name="оош 16" sheetId="30" r:id="rId12"/>
    <sheet name="сош 17" sheetId="15" r:id="rId13"/>
    <sheet name="сош 18" sheetId="22" r:id="rId14"/>
    <sheet name="оош 19" sheetId="19" r:id="rId15"/>
    <sheet name="оош 28" sheetId="25" r:id="rId16"/>
    <sheet name="сош 46" sheetId="23" r:id="rId17"/>
    <sheet name="сош 47" sheetId="24" r:id="rId18"/>
    <sheet name="дс №1" sheetId="13" r:id="rId19"/>
    <sheet name="дс №3" sheetId="12" r:id="rId20"/>
    <sheet name="дс №6" sheetId="7" r:id="rId21"/>
    <sheet name="дс №8" sheetId="5" r:id="rId22"/>
    <sheet name="дс №20" sheetId="14" r:id="rId23"/>
    <sheet name="дс №28" sheetId="9" r:id="rId24"/>
    <sheet name="дс № 29" sheetId="8" r:id="rId25"/>
    <sheet name="свод" sheetId="38" r:id="rId26"/>
  </sheets>
  <definedNames>
    <definedName name="_xlnm._FilterDatabase" localSheetId="24" hidden="1">'дс № 29'!$A$7:$M$22</definedName>
    <definedName name="_xlnm._FilterDatabase" localSheetId="18" hidden="1">'дс №1'!$A$6:$M$24</definedName>
    <definedName name="_xlnm._FilterDatabase" localSheetId="22" hidden="1">'дс №20'!$A$6:$M$21</definedName>
    <definedName name="_xlnm._FilterDatabase" localSheetId="23" hidden="1">'дс №28'!$A$7:$M$29</definedName>
    <definedName name="_xlnm._FilterDatabase" localSheetId="19" hidden="1">'дс №3'!$A$6:$M$21</definedName>
    <definedName name="_xlnm._FilterDatabase" localSheetId="20" hidden="1">'дс №6'!$A$6:$M$30</definedName>
    <definedName name="_xlnm._FilterDatabase" localSheetId="21" hidden="1">'дс №8'!$A$6:$M$24</definedName>
    <definedName name="_xlnm._FilterDatabase" localSheetId="11" hidden="1">'оош 16'!#REF!</definedName>
    <definedName name="_xlnm._FilterDatabase" localSheetId="14" hidden="1">'оош 19'!$A$7:$N$28</definedName>
    <definedName name="_xlnm._FilterDatabase" localSheetId="15" hidden="1">'оош 28'!$A$7:$N$22</definedName>
    <definedName name="_xlnm._FilterDatabase" localSheetId="0" hidden="1">'сош 1'!$A$7:$M$40</definedName>
    <definedName name="_xlnm._FilterDatabase" localSheetId="7" hidden="1">'сош 10'!#REF!</definedName>
    <definedName name="_xlnm._FilterDatabase" localSheetId="8" hidden="1">'сош 11'!#REF!</definedName>
    <definedName name="_xlnm._FilterDatabase" localSheetId="9" hidden="1">'сош 12'!$A$6:$N$36</definedName>
    <definedName name="_xlnm._FilterDatabase" localSheetId="10" hidden="1">'сош 15'!#REF!</definedName>
    <definedName name="_xlnm._FilterDatabase" localSheetId="12" hidden="1">'сош 17'!$A$7:$N$35</definedName>
    <definedName name="_xlnm._FilterDatabase" localSheetId="13" hidden="1">'сош 18'!#REF!</definedName>
    <definedName name="_xlnm._FilterDatabase" localSheetId="1" hidden="1">'сош 2'!$A$6:$N$30</definedName>
    <definedName name="_xlnm._FilterDatabase" localSheetId="2" hidden="1">'сош 3'!$A$7:$N$41</definedName>
    <definedName name="_xlnm._FilterDatabase" localSheetId="3" hidden="1">'сош 4'!#REF!</definedName>
    <definedName name="_xlnm._FilterDatabase" localSheetId="16" hidden="1">'сош 46'!$A$7:$N$29</definedName>
    <definedName name="_xlnm._FilterDatabase" localSheetId="17" hidden="1">'сош 47'!$A$7:$N$45</definedName>
    <definedName name="_xlnm._FilterDatabase" localSheetId="4" hidden="1">'сош 5'!#REF!</definedName>
    <definedName name="_xlnm._FilterDatabase" localSheetId="5" hidden="1">'сош 7'!#REF!</definedName>
    <definedName name="_xlnm._FilterDatabase" localSheetId="6" hidden="1">'сош 8 '!#REF!</definedName>
    <definedName name="_xlnm.Print_Area" localSheetId="24">'дс № 29'!$A$1:$M$26</definedName>
    <definedName name="_xlnm.Print_Area" localSheetId="18">'дс №1'!$A$1:$M$26</definedName>
    <definedName name="_xlnm.Print_Area" localSheetId="22">'дс №20'!$A$1:$M$24</definedName>
    <definedName name="_xlnm.Print_Area" localSheetId="23">'дс №28'!$A$1:$M$31</definedName>
    <definedName name="_xlnm.Print_Area" localSheetId="19">'дс №3'!$A$1:$N$23</definedName>
    <definedName name="_xlnm.Print_Area" localSheetId="20">'дс №6'!$A$1:$M$33</definedName>
    <definedName name="_xlnm.Print_Area" localSheetId="21">'дс №8'!$A$1:$M$28</definedName>
    <definedName name="_xlnm.Print_Area" localSheetId="11">'оош 16'!$A$1:$N$26</definedName>
    <definedName name="_xlnm.Print_Area" localSheetId="14">'оош 19'!$A$1:$O$31</definedName>
    <definedName name="_xlnm.Print_Area" localSheetId="15">'оош 28'!$A$1:$N$26</definedName>
    <definedName name="_xlnm.Print_Area" localSheetId="0">'сош 1'!$A$1:$N$41</definedName>
    <definedName name="_xlnm.Print_Area" localSheetId="7">'сош 10'!$A$1:$O$50</definedName>
    <definedName name="_xlnm.Print_Area" localSheetId="8">'сош 11'!$A$1:$O$87</definedName>
    <definedName name="_xlnm.Print_Area" localSheetId="9">'сош 12'!$A$1:$O$43</definedName>
    <definedName name="_xlnm.Print_Area" localSheetId="10">'сош 15'!$A$1:$O$40</definedName>
    <definedName name="_xlnm.Print_Area" localSheetId="12">'сош 17'!$A$1:$N$39</definedName>
    <definedName name="_xlnm.Print_Area" localSheetId="13">'сош 18'!$A$1:$N$42</definedName>
    <definedName name="_xlnm.Print_Area" localSheetId="1">'сош 2'!$A$1:$N$32</definedName>
    <definedName name="_xlnm.Print_Area" localSheetId="2">'сош 3'!$A$1:$N$43</definedName>
    <definedName name="_xlnm.Print_Area" localSheetId="3">'сош 4'!$A$1:$N$42</definedName>
    <definedName name="_xlnm.Print_Area" localSheetId="16">'сош 46'!$A$1:$N$31</definedName>
    <definedName name="_xlnm.Print_Area" localSheetId="17">'сош 47'!$A$1:$N$51</definedName>
    <definedName name="_xlnm.Print_Area" localSheetId="4">'сош 5'!$A$1:$O$25</definedName>
    <definedName name="_xlnm.Print_Area" localSheetId="5">'сош 7'!$A$1:$N$63</definedName>
    <definedName name="_xlnm.Print_Area" localSheetId="6">'сош 8 '!$A$1:$N$87</definedName>
  </definedNames>
  <calcPr calcId="145621"/>
</workbook>
</file>

<file path=xl/calcChain.xml><?xml version="1.0" encoding="utf-8"?>
<calcChain xmlns="http://schemas.openxmlformats.org/spreadsheetml/2006/main">
  <c r="J45" i="24" l="1"/>
  <c r="J44" i="24"/>
  <c r="K43" i="24" s="1"/>
  <c r="J43" i="24"/>
  <c r="J42" i="24"/>
  <c r="J41" i="24"/>
  <c r="J40" i="24"/>
  <c r="J39" i="24"/>
  <c r="J38" i="24"/>
  <c r="J37" i="24"/>
  <c r="J36" i="24"/>
  <c r="J35" i="24"/>
  <c r="J34" i="24"/>
  <c r="K34" i="24" s="1"/>
  <c r="J33" i="24"/>
  <c r="J32" i="24"/>
  <c r="K32" i="24" s="1"/>
  <c r="J31" i="24"/>
  <c r="J30" i="24"/>
  <c r="J29" i="24"/>
  <c r="J28" i="24"/>
  <c r="K28" i="24" s="1"/>
  <c r="J27" i="24"/>
  <c r="J26" i="24"/>
  <c r="K26" i="24" s="1"/>
  <c r="J25" i="24"/>
  <c r="K24" i="24"/>
  <c r="J24" i="24"/>
  <c r="J23" i="24"/>
  <c r="J22" i="24"/>
  <c r="J21" i="24"/>
  <c r="J20" i="24"/>
  <c r="J19" i="24"/>
  <c r="J18" i="24"/>
  <c r="J17" i="24"/>
  <c r="J16" i="24"/>
  <c r="J15" i="24"/>
  <c r="K14" i="24" s="1"/>
  <c r="J14" i="24"/>
  <c r="J13" i="24"/>
  <c r="J12" i="24"/>
  <c r="J11" i="24"/>
  <c r="J10" i="24"/>
  <c r="J9" i="24"/>
  <c r="J8" i="24"/>
  <c r="K17" i="24" l="1"/>
  <c r="K11" i="24"/>
  <c r="K20" i="24"/>
  <c r="K36" i="24"/>
  <c r="K38" i="24"/>
  <c r="K40" i="24"/>
  <c r="K8" i="24"/>
  <c r="K22" i="24"/>
  <c r="K30" i="24"/>
  <c r="N8" i="24" l="1"/>
  <c r="J29" i="23" l="1"/>
  <c r="J9" i="23"/>
  <c r="J10" i="23"/>
  <c r="J12" i="23"/>
  <c r="K12" i="23" s="1"/>
  <c r="J13" i="23"/>
  <c r="J14" i="23"/>
  <c r="J15" i="23"/>
  <c r="J16" i="23"/>
  <c r="K16" i="23" s="1"/>
  <c r="J17" i="23"/>
  <c r="J18" i="23"/>
  <c r="K18" i="23" s="1"/>
  <c r="J19" i="23"/>
  <c r="J20" i="23"/>
  <c r="J22" i="23"/>
  <c r="J23" i="23"/>
  <c r="K22" i="23" s="1"/>
  <c r="J24" i="23"/>
  <c r="J25" i="23"/>
  <c r="J26" i="23"/>
  <c r="J27" i="23"/>
  <c r="K27" i="23" s="1"/>
  <c r="J28" i="23"/>
  <c r="J8" i="23"/>
  <c r="K8" i="23" s="1"/>
  <c r="K24" i="23"/>
  <c r="K20" i="23"/>
  <c r="K14" i="23"/>
  <c r="K10" i="23"/>
  <c r="N8" i="23" l="1"/>
  <c r="J22" i="25"/>
  <c r="J21" i="25"/>
  <c r="K20" i="25"/>
  <c r="J20" i="25"/>
  <c r="J19" i="25"/>
  <c r="J18" i="25"/>
  <c r="K17" i="25"/>
  <c r="J17" i="25"/>
  <c r="J16" i="25"/>
  <c r="J15" i="25"/>
  <c r="K14" i="25"/>
  <c r="J14" i="25"/>
  <c r="J13" i="25"/>
  <c r="J12" i="25"/>
  <c r="J11" i="25"/>
  <c r="J10" i="25"/>
  <c r="J9" i="25"/>
  <c r="J8" i="25"/>
  <c r="K8" i="25" s="1"/>
  <c r="K10" i="25" l="1"/>
  <c r="K12" i="25"/>
  <c r="N8" i="25" l="1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K8" i="19" s="1"/>
  <c r="K26" i="19" l="1"/>
  <c r="K14" i="19"/>
  <c r="K20" i="19"/>
  <c r="K22" i="19"/>
  <c r="K24" i="19"/>
  <c r="K11" i="19"/>
  <c r="K17" i="19"/>
  <c r="N8" i="19" l="1"/>
  <c r="J35" i="15"/>
  <c r="J34" i="15"/>
  <c r="K33" i="15"/>
  <c r="J33" i="15"/>
  <c r="J32" i="15"/>
  <c r="J31" i="15"/>
  <c r="J30" i="15"/>
  <c r="K30" i="15" s="1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K11" i="15" s="1"/>
  <c r="J11" i="15"/>
  <c r="J10" i="15"/>
  <c r="J9" i="15"/>
  <c r="J8" i="15"/>
  <c r="K14" i="15" l="1"/>
  <c r="K17" i="15"/>
  <c r="K20" i="15"/>
  <c r="K22" i="15"/>
  <c r="K24" i="15"/>
  <c r="K26" i="15"/>
  <c r="K28" i="15"/>
  <c r="K8" i="15"/>
  <c r="N8" i="15" s="1"/>
  <c r="N7" i="22"/>
  <c r="J40" i="22"/>
  <c r="J39" i="22"/>
  <c r="K38" i="22"/>
  <c r="J38" i="22"/>
  <c r="J37" i="22"/>
  <c r="J36" i="22"/>
  <c r="J35" i="22"/>
  <c r="K34" i="22"/>
  <c r="J34" i="22"/>
  <c r="J33" i="22"/>
  <c r="J32" i="22"/>
  <c r="J31" i="22"/>
  <c r="J30" i="22"/>
  <c r="J29" i="22"/>
  <c r="J28" i="22"/>
  <c r="J27" i="22"/>
  <c r="K27" i="22" s="1"/>
  <c r="J26" i="22"/>
  <c r="J25" i="22"/>
  <c r="K25" i="22" s="1"/>
  <c r="J24" i="22"/>
  <c r="J23" i="22"/>
  <c r="K23" i="22" s="1"/>
  <c r="J22" i="22"/>
  <c r="J21" i="22"/>
  <c r="K21" i="22" s="1"/>
  <c r="J20" i="22"/>
  <c r="K19" i="22"/>
  <c r="J19" i="22"/>
  <c r="J18" i="22"/>
  <c r="J17" i="22"/>
  <c r="K16" i="22"/>
  <c r="J16" i="22"/>
  <c r="J15" i="22"/>
  <c r="J14" i="22"/>
  <c r="K13" i="22"/>
  <c r="J13" i="22"/>
  <c r="J12" i="22"/>
  <c r="K10" i="22" s="1"/>
  <c r="J11" i="22"/>
  <c r="J10" i="22"/>
  <c r="J9" i="22"/>
  <c r="J8" i="22"/>
  <c r="J7" i="22"/>
  <c r="K36" i="22" l="1"/>
  <c r="K7" i="22"/>
  <c r="K29" i="22"/>
  <c r="K32" i="22"/>
  <c r="J22" i="30"/>
  <c r="J21" i="30"/>
  <c r="K20" i="30"/>
  <c r="J20" i="30"/>
  <c r="J19" i="30"/>
  <c r="J18" i="30"/>
  <c r="K18" i="30" s="1"/>
  <c r="J17" i="30"/>
  <c r="J16" i="30"/>
  <c r="K16" i="30" s="1"/>
  <c r="J15" i="30"/>
  <c r="J14" i="30"/>
  <c r="K14" i="30" s="1"/>
  <c r="J13" i="30"/>
  <c r="J12" i="30"/>
  <c r="K11" i="30" s="1"/>
  <c r="J11" i="30"/>
  <c r="J10" i="30"/>
  <c r="J9" i="30"/>
  <c r="K8" i="30"/>
  <c r="N8" i="30" s="1"/>
  <c r="J8" i="30"/>
  <c r="J8" i="20" l="1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K37" i="20" l="1"/>
  <c r="K34" i="20"/>
  <c r="K31" i="20"/>
  <c r="K29" i="20"/>
  <c r="K27" i="20"/>
  <c r="K25" i="20"/>
  <c r="K23" i="20"/>
  <c r="K21" i="20"/>
  <c r="K19" i="20"/>
  <c r="K16" i="20"/>
  <c r="K13" i="20"/>
  <c r="K10" i="20"/>
  <c r="K7" i="20"/>
  <c r="J7" i="20"/>
  <c r="N7" i="20" l="1"/>
  <c r="J36" i="16"/>
  <c r="J35" i="16"/>
  <c r="K34" i="16" s="1"/>
  <c r="J34" i="16"/>
  <c r="J33" i="16"/>
  <c r="J32" i="16"/>
  <c r="J31" i="16"/>
  <c r="J30" i="16"/>
  <c r="J29" i="16"/>
  <c r="J28" i="16"/>
  <c r="J27" i="16"/>
  <c r="K26" i="16" s="1"/>
  <c r="J26" i="16"/>
  <c r="J25" i="16"/>
  <c r="J24" i="16"/>
  <c r="J23" i="16"/>
  <c r="J22" i="16"/>
  <c r="J21" i="16"/>
  <c r="K21" i="16" s="1"/>
  <c r="J20" i="16"/>
  <c r="J19" i="16"/>
  <c r="K19" i="16" s="1"/>
  <c r="J18" i="16"/>
  <c r="K17" i="16"/>
  <c r="J17" i="16"/>
  <c r="J16" i="16"/>
  <c r="J15" i="16"/>
  <c r="J14" i="16"/>
  <c r="J13" i="16"/>
  <c r="J12" i="16"/>
  <c r="J11" i="16"/>
  <c r="J10" i="16"/>
  <c r="J9" i="16"/>
  <c r="J8" i="16"/>
  <c r="J7" i="16"/>
  <c r="K7" i="16" s="1"/>
  <c r="K9" i="16" l="1"/>
  <c r="K29" i="16"/>
  <c r="K11" i="16"/>
  <c r="K13" i="16"/>
  <c r="K31" i="16"/>
  <c r="K15" i="16"/>
  <c r="K23" i="16"/>
  <c r="J39" i="33"/>
  <c r="J38" i="33"/>
  <c r="K37" i="33"/>
  <c r="J37" i="33"/>
  <c r="J36" i="33"/>
  <c r="J35" i="33"/>
  <c r="K34" i="33"/>
  <c r="J34" i="33"/>
  <c r="J33" i="33"/>
  <c r="J32" i="33"/>
  <c r="K32" i="33" s="1"/>
  <c r="K29" i="33"/>
  <c r="J28" i="33"/>
  <c r="J27" i="33"/>
  <c r="K27" i="33" s="1"/>
  <c r="J26" i="33"/>
  <c r="J25" i="33"/>
  <c r="K25" i="33" s="1"/>
  <c r="J24" i="33"/>
  <c r="J23" i="33"/>
  <c r="K23" i="33" s="1"/>
  <c r="J22" i="33"/>
  <c r="J21" i="33"/>
  <c r="J20" i="33"/>
  <c r="K20" i="33" s="1"/>
  <c r="J19" i="33"/>
  <c r="J18" i="33"/>
  <c r="K17" i="33"/>
  <c r="J17" i="33"/>
  <c r="J16" i="33"/>
  <c r="J15" i="33"/>
  <c r="K14" i="33"/>
  <c r="J14" i="33"/>
  <c r="J13" i="33"/>
  <c r="J12" i="33"/>
  <c r="K11" i="33"/>
  <c r="J11" i="33"/>
  <c r="J10" i="33"/>
  <c r="K8" i="33" s="1"/>
  <c r="N8" i="33" s="1"/>
  <c r="J9" i="33"/>
  <c r="J8" i="33"/>
  <c r="N7" i="16" l="1"/>
  <c r="N8" i="32"/>
  <c r="J47" i="32"/>
  <c r="J46" i="32"/>
  <c r="K45" i="32"/>
  <c r="J45" i="32"/>
  <c r="J44" i="32"/>
  <c r="J43" i="32"/>
  <c r="K42" i="32"/>
  <c r="J42" i="32"/>
  <c r="J41" i="32"/>
  <c r="J40" i="32"/>
  <c r="J39" i="32"/>
  <c r="K38" i="32"/>
  <c r="J38" i="32"/>
  <c r="J37" i="32"/>
  <c r="J36" i="32"/>
  <c r="J35" i="32"/>
  <c r="J34" i="32"/>
  <c r="K34" i="32" s="1"/>
  <c r="J33" i="32"/>
  <c r="J32" i="32"/>
  <c r="K32" i="32" s="1"/>
  <c r="J31" i="32"/>
  <c r="J30" i="32"/>
  <c r="K30" i="32" s="1"/>
  <c r="J29" i="32"/>
  <c r="K28" i="32"/>
  <c r="J28" i="32"/>
  <c r="J27" i="32"/>
  <c r="J26" i="32"/>
  <c r="J25" i="32"/>
  <c r="J24" i="32"/>
  <c r="J23" i="32"/>
  <c r="J22" i="32"/>
  <c r="J21" i="32"/>
  <c r="K20" i="32" s="1"/>
  <c r="J20" i="32"/>
  <c r="J19" i="32"/>
  <c r="J18" i="32"/>
  <c r="J17" i="32"/>
  <c r="J16" i="32"/>
  <c r="J15" i="32"/>
  <c r="K14" i="32" s="1"/>
  <c r="J14" i="32"/>
  <c r="J13" i="32"/>
  <c r="J12" i="32"/>
  <c r="J11" i="32"/>
  <c r="J10" i="32"/>
  <c r="J9" i="32"/>
  <c r="K8" i="32"/>
  <c r="J8" i="32"/>
  <c r="K40" i="32" l="1"/>
  <c r="K11" i="32"/>
  <c r="K17" i="32"/>
  <c r="K23" i="32"/>
  <c r="K26" i="32"/>
  <c r="K36" i="32"/>
  <c r="J40" i="39"/>
  <c r="K38" i="39" s="1"/>
  <c r="J39" i="39"/>
  <c r="J38" i="39"/>
  <c r="J37" i="39"/>
  <c r="J36" i="39"/>
  <c r="K36" i="39" s="1"/>
  <c r="J35" i="39"/>
  <c r="K34" i="39"/>
  <c r="J34" i="39"/>
  <c r="J33" i="39"/>
  <c r="J32" i="39"/>
  <c r="K32" i="39" s="1"/>
  <c r="J31" i="39"/>
  <c r="K30" i="39"/>
  <c r="J30" i="39"/>
  <c r="J29" i="39"/>
  <c r="J28" i="39"/>
  <c r="K28" i="39" s="1"/>
  <c r="J27" i="39"/>
  <c r="K26" i="39"/>
  <c r="J26" i="39"/>
  <c r="J25" i="39"/>
  <c r="J24" i="39"/>
  <c r="K23" i="39"/>
  <c r="J23" i="39"/>
  <c r="J22" i="39"/>
  <c r="J21" i="39"/>
  <c r="K20" i="39"/>
  <c r="J20" i="39"/>
  <c r="J19" i="39"/>
  <c r="K17" i="39" s="1"/>
  <c r="J18" i="39"/>
  <c r="J17" i="39"/>
  <c r="J16" i="39"/>
  <c r="K14" i="39" s="1"/>
  <c r="J15" i="39"/>
  <c r="J14" i="39"/>
  <c r="J13" i="39"/>
  <c r="J12" i="39"/>
  <c r="K11" i="39"/>
  <c r="J11" i="39"/>
  <c r="J10" i="39"/>
  <c r="K8" i="39" s="1"/>
  <c r="J9" i="39"/>
  <c r="J8" i="39"/>
  <c r="N8" i="39" l="1"/>
  <c r="M7" i="35" l="1"/>
  <c r="I43" i="35"/>
  <c r="I42" i="35"/>
  <c r="J41" i="35"/>
  <c r="I41" i="35"/>
  <c r="I40" i="35"/>
  <c r="I39" i="35"/>
  <c r="J38" i="35"/>
  <c r="I38" i="35"/>
  <c r="I37" i="35"/>
  <c r="I36" i="35"/>
  <c r="J35" i="35"/>
  <c r="I35" i="35"/>
  <c r="I34" i="35"/>
  <c r="J33" i="35" s="1"/>
  <c r="I33" i="35"/>
  <c r="I32" i="35"/>
  <c r="I31" i="35"/>
  <c r="I30" i="35"/>
  <c r="I29" i="35"/>
  <c r="I28" i="35"/>
  <c r="J28" i="35" s="1"/>
  <c r="I27" i="35"/>
  <c r="J26" i="35" s="1"/>
  <c r="I26" i="35"/>
  <c r="I25" i="35"/>
  <c r="J24" i="35" s="1"/>
  <c r="I24" i="35"/>
  <c r="I23" i="35"/>
  <c r="I22" i="35"/>
  <c r="I21" i="35"/>
  <c r="I20" i="35"/>
  <c r="J19" i="35" s="1"/>
  <c r="I19" i="35"/>
  <c r="I18" i="35"/>
  <c r="I17" i="35"/>
  <c r="I16" i="35"/>
  <c r="I15" i="35"/>
  <c r="I14" i="35"/>
  <c r="J13" i="35" s="1"/>
  <c r="I13" i="35"/>
  <c r="I12" i="35"/>
  <c r="I11" i="35"/>
  <c r="I10" i="35"/>
  <c r="I9" i="35"/>
  <c r="I8" i="35"/>
  <c r="I7" i="35"/>
  <c r="J7" i="35" s="1"/>
  <c r="J10" i="35" l="1"/>
  <c r="J16" i="35"/>
  <c r="J22" i="35"/>
  <c r="J30" i="35"/>
  <c r="J23" i="17"/>
  <c r="J22" i="17"/>
  <c r="K21" i="17"/>
  <c r="J21" i="17"/>
  <c r="J20" i="17"/>
  <c r="J19" i="17"/>
  <c r="K18" i="17"/>
  <c r="J18" i="17"/>
  <c r="J17" i="17"/>
  <c r="J16" i="17"/>
  <c r="K16" i="17" s="1"/>
  <c r="J15" i="17"/>
  <c r="K14" i="17"/>
  <c r="J14" i="17"/>
  <c r="J13" i="17"/>
  <c r="J12" i="17"/>
  <c r="K12" i="17" s="1"/>
  <c r="J11" i="17"/>
  <c r="K10" i="17"/>
  <c r="J10" i="17"/>
  <c r="J9" i="17"/>
  <c r="K8" i="17" s="1"/>
  <c r="N8" i="17" s="1"/>
  <c r="J8" i="17"/>
  <c r="J40" i="31" l="1"/>
  <c r="J39" i="31"/>
  <c r="K38" i="31"/>
  <c r="J38" i="31"/>
  <c r="J37" i="31"/>
  <c r="J36" i="31"/>
  <c r="K35" i="31"/>
  <c r="J35" i="31"/>
  <c r="J34" i="31"/>
  <c r="J33" i="31"/>
  <c r="K32" i="31"/>
  <c r="J32" i="31"/>
  <c r="J31" i="31"/>
  <c r="J30" i="31"/>
  <c r="K30" i="31" s="1"/>
  <c r="J29" i="31"/>
  <c r="K28" i="31"/>
  <c r="J28" i="31"/>
  <c r="J27" i="31"/>
  <c r="J26" i="31"/>
  <c r="K26" i="31" s="1"/>
  <c r="J25" i="31"/>
  <c r="K24" i="31"/>
  <c r="J24" i="31"/>
  <c r="J23" i="31"/>
  <c r="J22" i="31"/>
  <c r="K22" i="31" s="1"/>
  <c r="J21" i="31"/>
  <c r="K20" i="31"/>
  <c r="J20" i="31"/>
  <c r="J19" i="31"/>
  <c r="J18" i="31"/>
  <c r="K17" i="31"/>
  <c r="J17" i="31"/>
  <c r="J16" i="31"/>
  <c r="J15" i="31"/>
  <c r="K14" i="31"/>
  <c r="J14" i="31"/>
  <c r="J13" i="31"/>
  <c r="J12" i="31"/>
  <c r="K11" i="31"/>
  <c r="J11" i="31"/>
  <c r="J10" i="31"/>
  <c r="K8" i="31" s="1"/>
  <c r="N8" i="31" s="1"/>
  <c r="J9" i="31"/>
  <c r="J8" i="31"/>
  <c r="J41" i="28" l="1"/>
  <c r="J40" i="28"/>
  <c r="J39" i="28"/>
  <c r="K39" i="28" s="1"/>
  <c r="J38" i="28"/>
  <c r="J37" i="28"/>
  <c r="K36" i="28" s="1"/>
  <c r="J36" i="28"/>
  <c r="J35" i="28"/>
  <c r="J34" i="28"/>
  <c r="K33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9" i="28"/>
  <c r="K8" i="28" s="1"/>
  <c r="J8" i="28"/>
  <c r="K25" i="28" l="1"/>
  <c r="K11" i="28"/>
  <c r="K17" i="28"/>
  <c r="K27" i="28"/>
  <c r="K29" i="28"/>
  <c r="K14" i="28"/>
  <c r="K20" i="28"/>
  <c r="K23" i="28"/>
  <c r="K31" i="28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K15" i="26" s="1"/>
  <c r="J14" i="26"/>
  <c r="J13" i="26"/>
  <c r="K13" i="26" s="1"/>
  <c r="J12" i="26"/>
  <c r="J11" i="26"/>
  <c r="K11" i="26" s="1"/>
  <c r="J10" i="26"/>
  <c r="J9" i="26"/>
  <c r="K9" i="26" s="1"/>
  <c r="J8" i="26"/>
  <c r="J7" i="26"/>
  <c r="K7" i="26" s="1"/>
  <c r="N8" i="28" l="1"/>
  <c r="K17" i="26"/>
  <c r="K19" i="26"/>
  <c r="K25" i="26"/>
  <c r="K28" i="26"/>
  <c r="K21" i="26"/>
  <c r="K23" i="26"/>
  <c r="N7" i="26" s="1"/>
  <c r="I40" i="29"/>
  <c r="I39" i="29"/>
  <c r="J38" i="29" s="1"/>
  <c r="I38" i="29"/>
  <c r="I37" i="29"/>
  <c r="I36" i="29"/>
  <c r="I35" i="29"/>
  <c r="I34" i="29"/>
  <c r="I33" i="29"/>
  <c r="J32" i="29" s="1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J11" i="29" l="1"/>
  <c r="J35" i="29"/>
  <c r="J17" i="29"/>
  <c r="J20" i="29"/>
  <c r="J22" i="29"/>
  <c r="J24" i="29"/>
  <c r="J14" i="29"/>
  <c r="J26" i="29"/>
  <c r="J28" i="29"/>
  <c r="J30" i="29"/>
  <c r="J8" i="29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M8" i="29" l="1"/>
  <c r="J22" i="13"/>
  <c r="J7" i="13"/>
  <c r="J16" i="13"/>
  <c r="J10" i="13"/>
  <c r="J13" i="13"/>
  <c r="J19" i="13"/>
  <c r="M7" i="13" l="1"/>
  <c r="I22" i="8"/>
  <c r="I21" i="8"/>
  <c r="J20" i="8" s="1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J8" i="8" l="1"/>
  <c r="J11" i="8"/>
  <c r="J17" i="8"/>
  <c r="M8" i="8" s="1"/>
  <c r="J14" i="8"/>
  <c r="I28" i="9" l="1"/>
  <c r="I27" i="9"/>
  <c r="J26" i="9" s="1"/>
  <c r="I26" i="9"/>
  <c r="I25" i="9"/>
  <c r="I24" i="9"/>
  <c r="I23" i="9"/>
  <c r="I22" i="9"/>
  <c r="I21" i="9"/>
  <c r="J20" i="9" s="1"/>
  <c r="I20" i="9"/>
  <c r="I19" i="9"/>
  <c r="I18" i="9"/>
  <c r="I17" i="9"/>
  <c r="I16" i="9"/>
  <c r="I15" i="9"/>
  <c r="J14" i="9" s="1"/>
  <c r="I14" i="9"/>
  <c r="I13" i="9"/>
  <c r="I12" i="9"/>
  <c r="I11" i="9"/>
  <c r="I10" i="9"/>
  <c r="I9" i="9"/>
  <c r="J8" i="9" s="1"/>
  <c r="I8" i="9"/>
  <c r="J11" i="9" l="1"/>
  <c r="J17" i="9"/>
  <c r="J23" i="9"/>
  <c r="M8" i="9" l="1"/>
  <c r="I21" i="14"/>
  <c r="I20" i="14"/>
  <c r="I19" i="14"/>
  <c r="I18" i="14"/>
  <c r="I17" i="14"/>
  <c r="J16" i="14" s="1"/>
  <c r="I16" i="14"/>
  <c r="I15" i="14"/>
  <c r="I14" i="14"/>
  <c r="I13" i="14"/>
  <c r="I12" i="14"/>
  <c r="I11" i="14"/>
  <c r="J10" i="14" s="1"/>
  <c r="I10" i="14"/>
  <c r="I9" i="14"/>
  <c r="I8" i="14"/>
  <c r="I7" i="14"/>
  <c r="J7" i="14" l="1"/>
  <c r="J13" i="14"/>
  <c r="J19" i="14"/>
  <c r="I24" i="5"/>
  <c r="I23" i="5"/>
  <c r="I22" i="5"/>
  <c r="I21" i="5"/>
  <c r="I20" i="5"/>
  <c r="J19" i="5" s="1"/>
  <c r="I19" i="5"/>
  <c r="I18" i="5"/>
  <c r="I17" i="5"/>
  <c r="I16" i="5"/>
  <c r="I15" i="5"/>
  <c r="I14" i="5"/>
  <c r="J13" i="5" s="1"/>
  <c r="I13" i="5"/>
  <c r="I12" i="5"/>
  <c r="I11" i="5"/>
  <c r="I10" i="5"/>
  <c r="I9" i="5"/>
  <c r="I8" i="5"/>
  <c r="I7" i="5"/>
  <c r="M7" i="14" l="1"/>
  <c r="J10" i="5"/>
  <c r="J16" i="5"/>
  <c r="J22" i="5"/>
  <c r="J7" i="5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J7" i="7" s="1"/>
  <c r="I7" i="7"/>
  <c r="J10" i="7" l="1"/>
  <c r="J16" i="7"/>
  <c r="J22" i="7"/>
  <c r="J13" i="7"/>
  <c r="J19" i="7"/>
  <c r="J25" i="7"/>
  <c r="M7" i="7" s="1"/>
  <c r="J28" i="7"/>
  <c r="M7" i="5"/>
  <c r="I21" i="12" l="1"/>
  <c r="I20" i="12"/>
  <c r="J19" i="12" s="1"/>
  <c r="I19" i="12"/>
  <c r="I15" i="12"/>
  <c r="I14" i="12"/>
  <c r="I13" i="12"/>
  <c r="I18" i="12"/>
  <c r="I17" i="12"/>
  <c r="J16" i="12" s="1"/>
  <c r="I16" i="12"/>
  <c r="I12" i="12"/>
  <c r="I11" i="12"/>
  <c r="I10" i="12"/>
  <c r="I9" i="12"/>
  <c r="I8" i="12"/>
  <c r="I7" i="12"/>
  <c r="J10" i="12" l="1"/>
  <c r="J13" i="12"/>
  <c r="J7" i="12"/>
  <c r="M7" i="12" l="1"/>
</calcChain>
</file>

<file path=xl/sharedStrings.xml><?xml version="1.0" encoding="utf-8"?>
<sst xmlns="http://schemas.openxmlformats.org/spreadsheetml/2006/main" count="3252" uniqueCount="269">
  <si>
    <t>Вариант оказания (выполения)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</si>
  <si>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</si>
  <si>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</si>
  <si>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</si>
  <si>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</si>
  <si>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</si>
  <si>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</si>
  <si>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</si>
  <si>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</si>
  <si>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</si>
  <si>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</si>
  <si>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3 до 8 лет обучающихся очно</t>
  </si>
  <si>
    <t>число обучающихся</t>
  </si>
  <si>
    <t>человек</t>
  </si>
  <si>
    <t>число человеко-дней</t>
  </si>
  <si>
    <t>день</t>
  </si>
  <si>
    <t>Реализация основных общеобразовательных программ дошкольного общего образования обучающихся за исключением обучающихся с ОВЗ и детей инвалидов в возрасте от 1 года до 3 лет обучающихся очно</t>
  </si>
  <si>
    <t>Присмотр и уход за физическими лицами за исключением льготных категорий в возрасте от 3 до 8 лет</t>
  </si>
  <si>
    <t>отсутствие жалоб родителей на организацию работы группы</t>
  </si>
  <si>
    <t>Число детей</t>
  </si>
  <si>
    <t>Число человеко-дней</t>
  </si>
  <si>
    <t>человеко-день</t>
  </si>
  <si>
    <t>Присмотр и уход за физическими лицами за исключением льготных категорий в возрасте от 1 года до 3 лет</t>
  </si>
  <si>
    <t>Присмотр и уход за детьми сиротами и детьми, оставшимися без попечения родителей в возрасте от 1 года до 3 лет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</si>
  <si>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</si>
  <si>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</si>
  <si>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</si>
  <si>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МБДОУ Верхнепашинский детский сад № 8</t>
  </si>
  <si>
    <t>МБДОУ Озерновский детский сад № 6</t>
  </si>
  <si>
    <t>МБДОУ Подтесовский детский сад № 29</t>
  </si>
  <si>
    <t>МБДОУ Подтесовский детский сад № 28</t>
  </si>
  <si>
    <t>МБДОУ Ярцевский детский сад №3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</si>
  <si>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</si>
  <si>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</si>
  <si>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</si>
  <si>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</si>
  <si>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</si>
  <si>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</si>
  <si>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среднего общего образования</t>
  </si>
  <si>
    <t>Реализация основных общеобразовательных программ среднего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</si>
  <si>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</si>
  <si>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</si>
  <si>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количество человеко-часов</t>
  </si>
  <si>
    <t>человеко-час</t>
  </si>
  <si>
    <t>МБОУ Ярцевская СОШ № 12</t>
  </si>
  <si>
    <t>МБОУ Новокаргинская СОШ № 5</t>
  </si>
  <si>
    <t>МБОУ Усть-Питская ООШ № 19</t>
  </si>
  <si>
    <t>МБОУ Майская СОШ № 15</t>
  </si>
  <si>
    <t>МБОУ Высокогорская СОШ № 7</t>
  </si>
  <si>
    <t>МБОУ Подтесовская СОШ № 46</t>
  </si>
  <si>
    <t>МБОУ Озерновская СОШ № 47</t>
  </si>
  <si>
    <t>МБОУ Безымянская ООШ № 28</t>
  </si>
  <si>
    <t>МБДОУ Новокаргинский детский сад № 20</t>
  </si>
  <si>
    <t>МБОУ Абалаковская СОШ № 1</t>
  </si>
  <si>
    <t>МБОУ Новогородокская ООШ № 16</t>
  </si>
  <si>
    <t>МБОУ Новоназимовская СОШ № 4</t>
  </si>
  <si>
    <t>МБОУ Усть-Кемская СОШ № 10</t>
  </si>
  <si>
    <t>МБОУ Шапкинская СОШ № 11</t>
  </si>
  <si>
    <t>Присмотр и уход за детьми сиротами и детьми, оставшимися без попечения родителей в возрасте от 3 до 8 лет</t>
  </si>
  <si>
    <t>к приказу МКУ "Управление образования"</t>
  </si>
  <si>
    <t>801011О.99.0.БВ24ВТ22000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</si>
  <si>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1 года до 3 лет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</si>
  <si>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</t>
  </si>
  <si>
    <t>801011О.99.БВ24ВУ42000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</si>
  <si>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1 года до 3 лет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</si>
  <si>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3 лет до 8 лет</t>
  </si>
  <si>
    <t>853212О.99.0.БВ23АГ02000</t>
  </si>
  <si>
    <t>853212О.99.БВ23АГ08000</t>
  </si>
  <si>
    <t>801012О.99.0.БА81АЦ60001</t>
  </si>
  <si>
    <t>801012О.99.0.БА81АБ68001</t>
  </si>
  <si>
    <t>801012О.99.0.БА81АА00001</t>
  </si>
  <si>
    <t>доля обучающихся, освоивших программу общего образования</t>
  </si>
  <si>
    <t>Реализация адаптированной образовательной программы начального общего образования обучающихся с ОВЗ обучающихся очно</t>
  </si>
  <si>
    <t>802111О.99.0.БА96АА00001</t>
  </si>
  <si>
    <t>802111О.99.БА96АЧ08001</t>
  </si>
  <si>
    <t>8021112О.99.0ББ11АЧ08001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</si>
  <si>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</si>
  <si>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</si>
  <si>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</si>
  <si>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</si>
  <si>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</si>
  <si>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</si>
  <si>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</si>
  <si>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Предоставление питания</t>
  </si>
  <si>
    <t>560200О.99.ББ18АА00000</t>
  </si>
  <si>
    <t>Количество питающихся</t>
  </si>
  <si>
    <t>Реализация адаптированной образовательной программы основного общего образования детей-инвалидов, проходящих обучение на дому</t>
  </si>
  <si>
    <t>802111О.99.0.БА96АБ75001</t>
  </si>
  <si>
    <t>802111О.99.0.БА96АА25001</t>
  </si>
  <si>
    <t>802111О.99.0.БА96АЧ16001</t>
  </si>
  <si>
    <t>единица</t>
  </si>
  <si>
    <t>Реализация адаптированной образовательной программы основного общего образования обучающихся с ОВЗ обучающихся очно</t>
  </si>
  <si>
    <t>559019О.99.0.ББ12АА03000</t>
  </si>
  <si>
    <t>Число обучающихся</t>
  </si>
  <si>
    <t>802112О.99.0.ББ11АЧ16001</t>
  </si>
  <si>
    <t>Реализация адаптированной образовательной программы основного общего образования обучающихся с ОВЗ очно</t>
  </si>
  <si>
    <t>Реализация адаптированной образовательной программы начального общего образования детей-инвалидов, проходящих обучение по состоянию здоровья на дому</t>
  </si>
  <si>
    <t>Реализация адаптированной образовательной программы начального общего образования детей-инвалидов, проходящие обучение по состоянию здоровья на дому</t>
  </si>
  <si>
    <t>801011О.99.0.БВ24ДН80000</t>
  </si>
  <si>
    <t>801012О.99.0.БА81АБ44001</t>
  </si>
  <si>
    <t>Реализация адаптированной образовательной программы начального общего образования детей-инвалидов обучающихся очно</t>
  </si>
  <si>
    <t>802111О.99.0.БА96АБ50001</t>
  </si>
  <si>
    <t>Реализация адаптированной образовательной программы основного общего образования детей-инвалидов обучающихся очно</t>
  </si>
  <si>
    <t>853211О.99.0.БВ19АА98000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</si>
  <si>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</si>
  <si>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</si>
  <si>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</si>
  <si>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</si>
  <si>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</si>
  <si>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количество маршрутов</t>
  </si>
  <si>
    <t>количество рейсов</t>
  </si>
  <si>
    <t>человек-день</t>
  </si>
  <si>
    <t>Присмотр и уход за детьми-сиротами и детьми, оставшимися без попечения родителей в возрасте от 1 года до 3 лет</t>
  </si>
  <si>
    <t>Присмотр и уход за физическими лицами льготных категорий, определяемых учредителей, в возрасте от 3 лет до 8 лет</t>
  </si>
  <si>
    <t>Присмотр и уход за физическими лицами льготных категорий, определяемых учредителей,в возрасте от 1 года до 3 лет</t>
  </si>
  <si>
    <t>Присмотр и уход за физическими лицами льготных категорий, определяемых учредителей,в возрасте от 3 лет до 8 лет</t>
  </si>
  <si>
    <t>человеко- день</t>
  </si>
  <si>
    <t>Присмотр и уход за детьми-сиротами и детьми, оставшимися без попечения родителей в возрасте от 3 лет до 8 лет</t>
  </si>
  <si>
    <t>Присмотр и уход за детьми-инвалидами в возрасте от 3 до 8 лет</t>
  </si>
  <si>
    <t>802111О.99.0.БА96АА00Б75001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</si>
  <si>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на дому</t>
  </si>
  <si>
    <t>Присмотр и уход за физическими лицами льготных категорий, определяемых учредителей,в возрасте от 3 лет до 8 лет в группах кратковременного пребывания детей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</si>
  <si>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лет до 8 лет в группах кратковременного пребывания детей</t>
  </si>
  <si>
    <t>Содержание детей, проходящих основное общее образование</t>
  </si>
  <si>
    <t>Содержание детей, проходящих среднее общее образование</t>
  </si>
  <si>
    <t>Реализация адаптированной образовательной программы основного общего образования обучающихся с ОВЗ, обучающихся очно</t>
  </si>
  <si>
    <t>отсутствие жалоб родителей (законных представителей) на организацию работы группы</t>
  </si>
  <si>
    <t>Присмотр и уход за детьми-сиротами и детьми, оставшимися без попечения родиетелй, в возрасте от 3 до 8 лет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</si>
  <si>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</si>
  <si>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</si>
  <si>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</si>
  <si>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</si>
  <si>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</si>
  <si>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Наименование услуг (работ), оказанных (выполненных) подведомственным главному распорядителю учреждением в отчетном финансовом году</t>
  </si>
  <si>
    <t>Итоговая оценка выполнения подведомственными главному распорядителю учреждениями муниципального задания по каждой муниципальной услуге (работе), рассчитанная в соответствии с Методикой оценки выполнения муниципальными учреждениями Енисейского района муниципального задания на оказание муниципальных услуг (работ)</t>
  </si>
  <si>
    <t>Присмотр и уход за физическими лицами детей-инвалидов в возрасте от 3 лет до 8 лет</t>
  </si>
  <si>
    <t>Реализация адаптированной образовательной программы основного общего образования детей инвалидов проходящих обучение на дому</t>
  </si>
  <si>
    <t>Реализация адаптированной образовательной программы среднего общего образования детей-инвалидов обучающихся очно</t>
  </si>
  <si>
    <t>Реализация адаптированной образовательной программы среднего общего образования обучающихся с ОВЗ очно</t>
  </si>
  <si>
    <t>Содержание детей, проходящие основное общее образование</t>
  </si>
  <si>
    <t>Содержание детей, проходящие среднее образование</t>
  </si>
  <si>
    <t>МБДОУ Абалаковский д/с № 1</t>
  </si>
  <si>
    <t>МБДОУ Верхнепашинский д/с № 8</t>
  </si>
  <si>
    <t>МБДОУ Озерновский д/с № 6</t>
  </si>
  <si>
    <t>МБДОУ Подтесовский д/с № 28</t>
  </si>
  <si>
    <t>МБДОУ Подтесовский д/с № 29</t>
  </si>
  <si>
    <t>МБДОУ Ярцевский д/с № 3</t>
  </si>
  <si>
    <t>Присмотр и уход за детьми сиротами и детьми, оставшимися без попечения родителей в возрасте от  3 до 8 лет</t>
  </si>
  <si>
    <t>Наименование учреждения, оказывающего услугу (выполняющего работу)</t>
  </si>
  <si>
    <t>Источник информации о фактическом значении покащателя</t>
  </si>
  <si>
    <t>МБДОУ Абалаковский детский сад № 1</t>
  </si>
  <si>
    <t>85-к</t>
  </si>
  <si>
    <t>ОО-1</t>
  </si>
  <si>
    <t>код</t>
  </si>
  <si>
    <t>85-к и ОО-1</t>
  </si>
  <si>
    <t>Присмотр и уход за детьми-сиротами и детьми, оставшимися без попечения родителей в возрасте от 1 лет до 3 лет</t>
  </si>
  <si>
    <t>МБДОУ Новокаргинский д/с № 20</t>
  </si>
  <si>
    <t>Реализация адаптированной образовательной программы основного общего образования детей-инвалидов, проходящих обучение по состоянию здоровья очно</t>
  </si>
  <si>
    <t>Реализация основных общеобразовательных программ дошкольного образования для обучающихся за исключением обучающихся с ограниченными возможностями здоровья (ОВЗ) и детей-инвалидов в возрасте от 3 года до 8 лет</t>
  </si>
  <si>
    <t>Присмотр и уход за физическими лицами для за исключением обучающихся с ограниченными возможностями здоровья (ОВЗ) и детей-инвалидов в возрасте от 3 лет до 8 лет</t>
  </si>
  <si>
    <t xml:space="preserve"> </t>
  </si>
  <si>
    <t>Муниципальное задание выполнено</t>
  </si>
  <si>
    <t>Реализация основной образовательной программы начального общего образования детей-инвалидов, обучающихся очно</t>
  </si>
  <si>
    <t>Реализация адаптированной образовательной программы начального общего образования детей-инвалидов, проходящих обучение на дому</t>
  </si>
  <si>
    <t>85 к - ОО-1</t>
  </si>
  <si>
    <t>увеличение численности, по итогам комиссии ПМПК</t>
  </si>
  <si>
    <t xml:space="preserve">Муниципальное задание выполнено </t>
  </si>
  <si>
    <t xml:space="preserve">85 - к </t>
  </si>
  <si>
    <t>заболеваемость</t>
  </si>
  <si>
    <t>Присмотр и уход за физическими лицами за исключением льготных категорий в возрасте от 1 до 3 лет</t>
  </si>
  <si>
    <t>Присмотр и уход за детьми-инвалидами в возрасте от 1 до 3 лет</t>
  </si>
  <si>
    <t>Реализация дополнительных общеразвивающих программ (ПФДО)</t>
  </si>
  <si>
    <t>Присмотр и уход за детьми сиротами и детьми, оставшимися без попечения родителей в возрасте от 1 до 3 лет</t>
  </si>
  <si>
    <t>Присмотр и уход за физическими лицами детей-инвалидов в возрасте от 1 лет до 3 лет</t>
  </si>
  <si>
    <t>Присмотр и уход за физическими лицами льготных категорий, определяемых учредителем в возрасте от 1 года до 3 лет</t>
  </si>
  <si>
    <t>Присмотр и уход за физическими лицами льготных категорий, определяемых учредителем в возрасте от 3 лет до 8 лет</t>
  </si>
  <si>
    <t xml:space="preserve">Реализация адаптированной образовательной программы основного общего образования детей-инвалидов проходящих обучение по состоянию здоровья на дому </t>
  </si>
  <si>
    <t>Отсутствие обоснованных жалоб родителей обущающихся</t>
  </si>
  <si>
    <t>Присмотр и уход за физическими лицами за исключением обучающихся с ограниченными возможностями здоровья (ОВЗ) и детей-инвалидов в возрасте от 1 года до 3 лет</t>
  </si>
  <si>
    <t>МБОУ Верхнепашинская СОШ №2</t>
  </si>
  <si>
    <t>МБОУ Новоназимовская СОШ №4</t>
  </si>
  <si>
    <t>МБОУ Новогородокская ООШ №16</t>
  </si>
  <si>
    <t>МБОУ Озерновская СОШ №47</t>
  </si>
  <si>
    <t>МБОУ Подгорновская СОШ №17</t>
  </si>
  <si>
    <t>Реализация адаптированной образовательной программы среднего общего образования детей-инвалидов обучающихся на дому</t>
  </si>
  <si>
    <t>Реализация адаптированной образовательной программы начального общего образования обучающихся с ОВЗ  очно</t>
  </si>
  <si>
    <t>выбытие детей из школы</t>
  </si>
  <si>
    <t>Реализация дополнительных общеразвивающих программ(персонифицированное финансирование)</t>
  </si>
  <si>
    <t>прибытие обучающихся</t>
  </si>
  <si>
    <t>Реализация адаптированной образовательной программы начального общего образованият детей инвалидов обучающихся очно</t>
  </si>
  <si>
    <t>человека-дни</t>
  </si>
  <si>
    <t>Реализация основных общеобразовательных программ основного общего образования обучающихся за исключением обучающихся с ОВЗ обучающихся очно</t>
  </si>
  <si>
    <t>Реализация основных общеобразовательных программ основного общего образования обучающихся с ОВЗ очно</t>
  </si>
  <si>
    <t>МБОУ Потаповская СОШ № 8 имени В.А. Паукова</t>
  </si>
  <si>
    <t>МБОУ Погодаевская СОШ № 18                            имени А.С. Соколова</t>
  </si>
  <si>
    <t>МБОУ Кривлякская СОШ № 3                  имени И.А. Высотина</t>
  </si>
  <si>
    <t>МБОУ Потаповская СОШ №8                      имени В.А. Паукова</t>
  </si>
  <si>
    <t>Приложение №1</t>
  </si>
  <si>
    <t>Приложение №2</t>
  </si>
  <si>
    <t>Приложение №3</t>
  </si>
  <si>
    <t>Приложение №4</t>
  </si>
  <si>
    <t>Приложение №5</t>
  </si>
  <si>
    <t>Приложение №7</t>
  </si>
  <si>
    <t>Приложение №8</t>
  </si>
  <si>
    <t>Приложение №9</t>
  </si>
  <si>
    <t>Приложение №10</t>
  </si>
  <si>
    <t>Приложение №11</t>
  </si>
  <si>
    <t>Приложение №12</t>
  </si>
  <si>
    <t>Приложение №13</t>
  </si>
  <si>
    <t>Приложение №14</t>
  </si>
  <si>
    <t>Приложение №15</t>
  </si>
  <si>
    <t>Приложение №16</t>
  </si>
  <si>
    <t>Приложение №17</t>
  </si>
  <si>
    <t>Приложение №18</t>
  </si>
  <si>
    <t>Приложение №19</t>
  </si>
  <si>
    <t>Приложение №20</t>
  </si>
  <si>
    <t>Приложение №21</t>
  </si>
  <si>
    <t>Приложение №22</t>
  </si>
  <si>
    <t>Приложение №23</t>
  </si>
  <si>
    <t>Приложение №24</t>
  </si>
  <si>
    <t>Приложение №25</t>
  </si>
  <si>
    <t>от "19" января 2024 г. №01-14-004</t>
  </si>
  <si>
    <t>прибыл 1 ребенок</t>
  </si>
  <si>
    <t>прибытие детей</t>
  </si>
  <si>
    <t>прибытие 1 ребенка</t>
  </si>
  <si>
    <t>зачислен 1 ребенок</t>
  </si>
  <si>
    <t>зачисление детей</t>
  </si>
  <si>
    <t>Выбыл ребенок</t>
  </si>
  <si>
    <t>Выбытие детей</t>
  </si>
  <si>
    <t>от "19" января 2023 г. №01-14-004</t>
  </si>
  <si>
    <t>от 19.01.2024 г. №01-14-004</t>
  </si>
  <si>
    <t>от  "19" января 2024 г. №01-14-004</t>
  </si>
  <si>
    <t>Ребенку исполнилось 3 года в начале 2023 г.</t>
  </si>
  <si>
    <t>выбыло 2 детей</t>
  </si>
  <si>
    <t>Добавился ребенок 1-го класса</t>
  </si>
  <si>
    <t>показатель объема</t>
  </si>
  <si>
    <t>МБОУ Верхнепашинская СОШ № 2</t>
  </si>
  <si>
    <t xml:space="preserve"> ОО-1</t>
  </si>
  <si>
    <t>Переведена обучающася на обучение по адаптированной образовательной программе</t>
  </si>
  <si>
    <t>Трое учащихся перешли из 4 класса в пятый</t>
  </si>
  <si>
    <t>Реализация адаптированной образовательной программы основного общего образования детей-инвалидов, проходящие обучение по состоянию здоровья на дому</t>
  </si>
  <si>
    <t>от "19" января 2024г. №01-14-004</t>
  </si>
  <si>
    <t>МБОУ Кривлякская СОШ № 3 имени И.А. Высотина</t>
  </si>
  <si>
    <t>Выбытие учащихся в связи с переездом</t>
  </si>
  <si>
    <t xml:space="preserve"> Реализация дополнительных общеразвивающих программ (персонифицированное финансирование)</t>
  </si>
  <si>
    <t>выбыл ученик</t>
  </si>
  <si>
    <t>Присмотр и уход за физичскими лицами для детей-сирот и детей, оставшихся без попечения родителей в возрасте от 3 лет до 8 лет</t>
  </si>
  <si>
    <t>переезд в другое ОУ</t>
  </si>
  <si>
    <t>увеличение численности обучающихся</t>
  </si>
  <si>
    <t>Реализация дополнительных общеразвивающих программ (персонифицированное финансирование)</t>
  </si>
  <si>
    <t>увеличение охвата детей ДО</t>
  </si>
  <si>
    <t>Присмотр и уход за физичскими лицами для детей-сирот и детей, оставшихся без попечения родителей в возрасте от 1  до 3 лет</t>
  </si>
  <si>
    <t>Присмотр и уход за физичскими лицами для детей-сирот и детей, оставшихся без попечения родителей в возрасте от 3 до 8 лет</t>
  </si>
  <si>
    <t>Реализация адаптированной образовательной программы среднего общего образования детей инвалидов обучающихся очно</t>
  </si>
  <si>
    <t>МБОУ Погодаевская СОШ № 18 имени А.С. Соколова</t>
  </si>
  <si>
    <t>Зачислены 2 ребенка 30.10.23</t>
  </si>
  <si>
    <t>Присмотр и уход за физическими лицами льготных категорий, определяемых учредителей, возрасте от 1 года до 3 лет</t>
  </si>
  <si>
    <t>Зачислены 2 ребенка 02.10.23</t>
  </si>
  <si>
    <t>Реализация основной образовательной программы  общего образования детей-инвалидов, обучающихся очно</t>
  </si>
  <si>
    <t>Зачислен ребенок 19.09.2023</t>
  </si>
  <si>
    <t>МБОУ Подгорновская СОШ № 17</t>
  </si>
  <si>
    <t>выбыли</t>
  </si>
  <si>
    <t>выбыл из школы</t>
  </si>
  <si>
    <t>прибыли 2 ребенка</t>
  </si>
  <si>
    <t>прибыл ребенок</t>
  </si>
  <si>
    <t>Прибытие учащихся</t>
  </si>
  <si>
    <t>Выбытие учащихся в связи со сменой места жительства в течение года</t>
  </si>
  <si>
    <t>Реализация адаптированной образовательной программы среднего общего образования детей инвалидов, проходящих обучение по состоянию здоровья на дому</t>
  </si>
  <si>
    <t>Приложение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</si>
</sst>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2" fillId="0" borderId="0"/>
  </cellStyleXfs>
  <cellXfs count="522">
    <xf numFmtId="0" fontId="0" fillId="0" borderId="0" xfId="0"/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2" fontId="4" fillId="2" borderId="0" xfId="0" applyNumberFormat="1" applyFont="1" applyFill="1" applyAlignment="1">
      <alignment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2" fontId="4" fillId="2" borderId="0" xfId="0" applyNumberFormat="1" applyFont="1" applyFill="1" applyAlignment="1">
      <alignment horizontal="center" wrapText="1"/>
    </xf>
    <xf numFmtId="0" fontId="5" fillId="2" borderId="1" xfId="0" applyFont="1" applyFill="1" applyBorder="1" applyAlignment="1">
      <alignment wrapText="1"/>
    </xf>
    <xf numFmtId="2" fontId="4" fillId="2" borderId="0" xfId="0" applyNumberFormat="1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wrapText="1"/>
    </xf>
    <xf numFmtId="2" fontId="1" fillId="2" borderId="0" xfId="0" applyNumberFormat="1" applyFont="1" applyFill="1" applyBorder="1" applyAlignment="1">
      <alignment horizontal="right" vertical="top" wrapText="1"/>
    </xf>
    <xf numFmtId="2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4" fillId="2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0" xfId="0" applyFill="1"/>
    <xf numFmtId="2" fontId="4" fillId="2" borderId="0" xfId="0" applyNumberFormat="1" applyFont="1" applyFill="1" applyAlignment="1">
      <alignment horizontal="center" wrapText="1"/>
    </xf>
    <xf numFmtId="2" fontId="9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center" wrapText="1"/>
    </xf>
    <xf numFmtId="2" fontId="1" fillId="2" borderId="4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9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2" borderId="10" xfId="0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2" fontId="9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wrapText="1"/>
    </xf>
    <xf numFmtId="2" fontId="5" fillId="2" borderId="12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vertical="top" wrapText="1"/>
    </xf>
    <xf numFmtId="2" fontId="1" fillId="2" borderId="9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top" wrapText="1"/>
    </xf>
    <xf numFmtId="2" fontId="9" fillId="2" borderId="1" xfId="0" applyNumberFormat="1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wrapText="1"/>
    </xf>
    <xf numFmtId="0" fontId="9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top" wrapText="1"/>
    </xf>
    <xf numFmtId="2" fontId="19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0" fillId="0" borderId="0" xfId="0" applyBorder="1"/>
    <xf numFmtId="0" fontId="8" fillId="3" borderId="1" xfId="0" applyFont="1" applyFill="1" applyBorder="1" applyAlignment="1">
      <alignment horizontal="center" textRotation="90"/>
    </xf>
    <xf numFmtId="0" fontId="15" fillId="3" borderId="1" xfId="0" applyFont="1" applyFill="1" applyBorder="1" applyAlignment="1">
      <alignment horizontal="center" textRotation="90"/>
    </xf>
    <xf numFmtId="1" fontId="1" fillId="2" borderId="1" xfId="1" applyNumberFormat="1" applyFont="1" applyFill="1" applyBorder="1" applyAlignment="1">
      <alignment horizontal="right" vertical="center"/>
    </xf>
    <xf numFmtId="0" fontId="23" fillId="2" borderId="6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textRotation="90" wrapText="1"/>
    </xf>
    <xf numFmtId="1" fontId="9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1" fillId="2" borderId="1" xfId="0" applyNumberFormat="1" applyFont="1" applyFill="1" applyBorder="1" applyAlignment="1">
      <alignment horizontal="right" vertical="top"/>
    </xf>
    <xf numFmtId="0" fontId="5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vertical="top"/>
    </xf>
    <xf numFmtId="2" fontId="5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right" vertical="top" wrapText="1"/>
    </xf>
    <xf numFmtId="2" fontId="31" fillId="2" borderId="1" xfId="0" applyNumberFormat="1" applyFont="1" applyFill="1" applyBorder="1" applyAlignment="1">
      <alignment horizontal="right" vertical="top" wrapText="1"/>
    </xf>
    <xf numFmtId="2" fontId="31" fillId="2" borderId="1" xfId="0" applyNumberFormat="1" applyFont="1" applyFill="1" applyBorder="1" applyAlignment="1">
      <alignment horizontal="center" vertical="top" wrapText="1"/>
    </xf>
    <xf numFmtId="2" fontId="27" fillId="2" borderId="2" xfId="0" applyNumberFormat="1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vertical="top" wrapText="1"/>
    </xf>
    <xf numFmtId="0" fontId="29" fillId="2" borderId="1" xfId="0" applyNumberFormat="1" applyFont="1" applyFill="1" applyBorder="1" applyAlignment="1">
      <alignment vertical="top"/>
    </xf>
    <xf numFmtId="2" fontId="29" fillId="2" borderId="1" xfId="0" applyNumberFormat="1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vertical="top"/>
    </xf>
    <xf numFmtId="0" fontId="27" fillId="2" borderId="4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top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2" fontId="1" fillId="2" borderId="2" xfId="0" applyNumberFormat="1" applyFont="1" applyFill="1" applyBorder="1" applyAlignment="1">
      <alignment horizontal="center" vertical="top" wrapText="1"/>
    </xf>
    <xf numFmtId="2" fontId="1" fillId="2" borderId="3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" fillId="2" borderId="1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2" fontId="1" fillId="0" borderId="3" xfId="0" applyNumberFormat="1" applyFont="1" applyFill="1" applyBorder="1" applyAlignment="1">
      <alignment horizontal="center" vertical="top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9" xfId="0" applyFont="1" applyFill="1" applyBorder="1" applyAlignment="1">
      <alignment horizontal="center" vertical="center" textRotation="90" wrapText="1"/>
    </xf>
    <xf numFmtId="0" fontId="25" fillId="0" borderId="8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vertical="center" textRotation="90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textRotation="90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2" fontId="31" fillId="2" borderId="2" xfId="0" applyNumberFormat="1" applyFont="1" applyFill="1" applyBorder="1" applyAlignment="1">
      <alignment horizontal="center" vertical="center" wrapText="1"/>
    </xf>
    <xf numFmtId="2" fontId="31" fillId="2" borderId="3" xfId="0" applyNumberFormat="1" applyFont="1" applyFill="1" applyBorder="1" applyAlignment="1">
      <alignment horizontal="center" vertical="center" wrapText="1"/>
    </xf>
    <xf numFmtId="2" fontId="31" fillId="2" borderId="4" xfId="0" applyNumberFormat="1" applyFont="1" applyFill="1" applyBorder="1" applyAlignment="1">
      <alignment horizontal="center" vertical="center" wrapText="1"/>
    </xf>
    <xf numFmtId="2" fontId="31" fillId="2" borderId="2" xfId="0" applyNumberFormat="1" applyFont="1" applyFill="1" applyBorder="1" applyAlignment="1">
      <alignment horizontal="center" vertical="top" wrapText="1"/>
    </xf>
    <xf numFmtId="2" fontId="31" fillId="2" borderId="3" xfId="0" applyNumberFormat="1" applyFont="1" applyFill="1" applyBorder="1" applyAlignment="1">
      <alignment horizontal="center" vertical="top" wrapText="1"/>
    </xf>
    <xf numFmtId="2" fontId="31" fillId="2" borderId="4" xfId="0" applyNumberFormat="1" applyFont="1" applyFill="1" applyBorder="1" applyAlignment="1">
      <alignment horizontal="center" vertical="top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textRotation="90" wrapText="1"/>
    </xf>
    <xf numFmtId="0" fontId="30" fillId="2" borderId="9" xfId="0" applyFont="1" applyFill="1" applyBorder="1" applyAlignment="1">
      <alignment horizontal="center" vertical="center" textRotation="90" wrapText="1"/>
    </xf>
    <xf numFmtId="0" fontId="30" fillId="2" borderId="8" xfId="0" applyFont="1" applyFill="1" applyBorder="1" applyAlignment="1">
      <alignment horizontal="center" vertical="center" textRotation="90" wrapText="1"/>
    </xf>
    <xf numFmtId="0" fontId="31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textRotation="90" wrapText="1"/>
    </xf>
    <xf numFmtId="0" fontId="21" fillId="2" borderId="9" xfId="0" applyFont="1" applyFill="1" applyBorder="1" applyAlignment="1">
      <alignment horizontal="center" vertical="center" textRotation="90" wrapText="1"/>
    </xf>
    <xf numFmtId="0" fontId="21" fillId="2" borderId="8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2" fontId="14" fillId="2" borderId="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0"/>
  <sheetViews>
    <sheetView view="pageBreakPreview" zoomScale="90" zoomScaleNormal="70" zoomScaleSheetLayoutView="90" workbookViewId="0">
      <pane xSplit="2" topLeftCell="C1" activePane="topRight" state="frozen"/>
      <selection activeCell="E14" sqref="E14"/>
      <selection pane="topRight" activeCell="J38" sqref="J38:J40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8.7109375" style="1" customWidth="1"/>
    <col min="6" max="16384" width="15.85546875" style="1"/>
  </cols>
  <sheetData>
    <row r="1" spans="1:13" s="50" customFormat="1" x14ac:dyDescent="0.25">
      <c r="H1" s="367" t="s">
        <v>197</v>
      </c>
      <c r="I1" s="367"/>
      <c r="J1" s="106"/>
      <c r="K1" s="106"/>
      <c r="L1" s="106"/>
      <c r="M1" s="106"/>
    </row>
    <row r="2" spans="1:13" s="50" customFormat="1" x14ac:dyDescent="0.25">
      <c r="H2" s="375" t="s">
        <v>59</v>
      </c>
      <c r="I2" s="375"/>
      <c r="J2" s="375"/>
      <c r="K2" s="375"/>
      <c r="L2" s="375"/>
      <c r="M2" s="375"/>
    </row>
    <row r="3" spans="1:13" s="50" customFormat="1" ht="18.75" customHeight="1" x14ac:dyDescent="0.25">
      <c r="H3" s="375" t="s">
        <v>231</v>
      </c>
      <c r="I3" s="375"/>
      <c r="J3" s="375"/>
      <c r="K3" s="375"/>
      <c r="L3" s="375"/>
      <c r="M3" s="375"/>
    </row>
    <row r="4" spans="1:13" s="50" customFormat="1" ht="18.75" customHeight="1" x14ac:dyDescent="0.25"/>
    <row r="5" spans="1:13" s="50" customFormat="1" ht="18.75" x14ac:dyDescent="0.3">
      <c r="B5" s="376" t="s">
        <v>8</v>
      </c>
      <c r="C5" s="376"/>
      <c r="D5" s="376"/>
      <c r="E5" s="376"/>
      <c r="F5" s="376"/>
      <c r="G5" s="376"/>
      <c r="H5" s="376"/>
    </row>
    <row r="7" spans="1:13" ht="96" x14ac:dyDescent="0.25">
      <c r="A7" s="10" t="s">
        <v>128</v>
      </c>
      <c r="B7" s="12" t="s">
        <v>129</v>
      </c>
      <c r="C7" s="13" t="s">
        <v>0</v>
      </c>
      <c r="D7" s="12" t="s">
        <v>130</v>
      </c>
      <c r="E7" s="13" t="s">
        <v>1</v>
      </c>
      <c r="F7" s="13" t="s">
        <v>2</v>
      </c>
      <c r="G7" s="13" t="s">
        <v>3</v>
      </c>
      <c r="H7" s="13" t="s">
        <v>4</v>
      </c>
      <c r="I7" s="155" t="s">
        <v>24</v>
      </c>
      <c r="J7" s="155" t="s">
        <v>25</v>
      </c>
      <c r="K7" s="155" t="s">
        <v>131</v>
      </c>
      <c r="L7" s="73" t="s">
        <v>132</v>
      </c>
      <c r="M7" s="13" t="s">
        <v>26</v>
      </c>
    </row>
    <row r="8" spans="1:13" ht="72" x14ac:dyDescent="0.25">
      <c r="A8" s="380" t="s">
        <v>53</v>
      </c>
      <c r="B8" s="374" t="s">
        <v>61</v>
      </c>
      <c r="C8" s="374" t="s">
        <v>5</v>
      </c>
      <c r="D8" s="63" t="s">
        <v>6</v>
      </c>
      <c r="E8" s="155" t="s">
        <v>9</v>
      </c>
      <c r="F8" s="155" t="s">
        <v>10</v>
      </c>
      <c r="G8" s="98">
        <v>100</v>
      </c>
      <c r="H8" s="98">
        <v>100</v>
      </c>
      <c r="I8" s="86">
        <f t="shared" ref="I8:I40" si="0">H8/G8*100</f>
        <v>100</v>
      </c>
      <c r="J8" s="364">
        <f>((((I9+I10)/2)+I8)/2)</f>
        <v>100</v>
      </c>
      <c r="K8" s="364"/>
      <c r="L8" s="377" t="s">
        <v>154</v>
      </c>
      <c r="M8" s="157">
        <f>(J8+J11+J14+J17+J20+J22+J24+J26+J28+J30+J32+J35+J38)/13</f>
        <v>101.46999424979266</v>
      </c>
    </row>
    <row r="9" spans="1:13" x14ac:dyDescent="0.25">
      <c r="A9" s="381"/>
      <c r="B9" s="374"/>
      <c r="C9" s="374"/>
      <c r="D9" s="63" t="s">
        <v>7</v>
      </c>
      <c r="E9" s="155" t="s">
        <v>12</v>
      </c>
      <c r="F9" s="155" t="s">
        <v>13</v>
      </c>
      <c r="G9" s="99">
        <v>1</v>
      </c>
      <c r="H9" s="99">
        <v>1</v>
      </c>
      <c r="I9" s="86">
        <f t="shared" si="0"/>
        <v>100</v>
      </c>
      <c r="J9" s="365"/>
      <c r="K9" s="365"/>
      <c r="L9" s="378"/>
      <c r="M9" s="42"/>
    </row>
    <row r="10" spans="1:13" x14ac:dyDescent="0.25">
      <c r="A10" s="381"/>
      <c r="B10" s="374"/>
      <c r="C10" s="374"/>
      <c r="D10" s="63" t="s">
        <v>7</v>
      </c>
      <c r="E10" s="155" t="s">
        <v>14</v>
      </c>
      <c r="F10" s="155" t="s">
        <v>15</v>
      </c>
      <c r="G10" s="99">
        <v>7</v>
      </c>
      <c r="H10" s="99">
        <v>7</v>
      </c>
      <c r="I10" s="86">
        <f t="shared" si="0"/>
        <v>100</v>
      </c>
      <c r="J10" s="366"/>
      <c r="K10" s="366"/>
      <c r="L10" s="378"/>
      <c r="M10" s="42"/>
    </row>
    <row r="11" spans="1:13" ht="72" x14ac:dyDescent="0.25">
      <c r="A11" s="381"/>
      <c r="B11" s="374" t="s">
        <v>62</v>
      </c>
      <c r="C11" s="374" t="s">
        <v>5</v>
      </c>
      <c r="D11" s="63" t="s">
        <v>6</v>
      </c>
      <c r="E11" s="155" t="s">
        <v>9</v>
      </c>
      <c r="F11" s="155" t="s">
        <v>10</v>
      </c>
      <c r="G11" s="99">
        <v>100</v>
      </c>
      <c r="H11" s="100">
        <v>100</v>
      </c>
      <c r="I11" s="86">
        <f t="shared" si="0"/>
        <v>100</v>
      </c>
      <c r="J11" s="364">
        <f>((((I12+I13)/2)+I11)/2)</f>
        <v>101.36712212044674</v>
      </c>
      <c r="K11" s="364" t="s">
        <v>232</v>
      </c>
      <c r="L11" s="378"/>
      <c r="M11" s="156" t="s">
        <v>161</v>
      </c>
    </row>
    <row r="12" spans="1:13" x14ac:dyDescent="0.25">
      <c r="A12" s="381"/>
      <c r="B12" s="374"/>
      <c r="C12" s="374"/>
      <c r="D12" s="63" t="s">
        <v>7</v>
      </c>
      <c r="E12" s="155" t="s">
        <v>12</v>
      </c>
      <c r="F12" s="155" t="s">
        <v>13</v>
      </c>
      <c r="G12" s="99">
        <v>17</v>
      </c>
      <c r="H12" s="99">
        <v>18</v>
      </c>
      <c r="I12" s="86">
        <f t="shared" si="0"/>
        <v>105.88235294117648</v>
      </c>
      <c r="J12" s="365"/>
      <c r="K12" s="365"/>
      <c r="L12" s="378"/>
      <c r="M12" s="42"/>
    </row>
    <row r="13" spans="1:13" x14ac:dyDescent="0.25">
      <c r="A13" s="381"/>
      <c r="B13" s="374"/>
      <c r="C13" s="374"/>
      <c r="D13" s="63" t="s">
        <v>7</v>
      </c>
      <c r="E13" s="155" t="s">
        <v>14</v>
      </c>
      <c r="F13" s="155" t="s">
        <v>15</v>
      </c>
      <c r="G13" s="99">
        <v>1933</v>
      </c>
      <c r="H13" s="99">
        <v>1925</v>
      </c>
      <c r="I13" s="86">
        <f t="shared" si="0"/>
        <v>99.586135540610456</v>
      </c>
      <c r="J13" s="366"/>
      <c r="K13" s="366"/>
      <c r="L13" s="378"/>
      <c r="M13" s="42"/>
    </row>
    <row r="14" spans="1:13" ht="72" x14ac:dyDescent="0.25">
      <c r="A14" s="381"/>
      <c r="B14" s="368" t="s">
        <v>174</v>
      </c>
      <c r="C14" s="374" t="s">
        <v>5</v>
      </c>
      <c r="D14" s="63" t="s">
        <v>6</v>
      </c>
      <c r="E14" s="155" t="s">
        <v>9</v>
      </c>
      <c r="F14" s="155" t="s">
        <v>10</v>
      </c>
      <c r="G14" s="98">
        <v>100</v>
      </c>
      <c r="H14" s="98">
        <v>100</v>
      </c>
      <c r="I14" s="86">
        <f t="shared" si="0"/>
        <v>100</v>
      </c>
      <c r="J14" s="364">
        <f>((((I15+I16)/2)+I14)/2)</f>
        <v>100</v>
      </c>
      <c r="K14" s="364"/>
      <c r="L14" s="378"/>
      <c r="M14" s="42"/>
    </row>
    <row r="15" spans="1:13" x14ac:dyDescent="0.25">
      <c r="A15" s="381"/>
      <c r="B15" s="369"/>
      <c r="C15" s="374"/>
      <c r="D15" s="63" t="s">
        <v>7</v>
      </c>
      <c r="E15" s="155" t="s">
        <v>12</v>
      </c>
      <c r="F15" s="155" t="s">
        <v>13</v>
      </c>
      <c r="G15" s="99">
        <v>1</v>
      </c>
      <c r="H15" s="99">
        <v>1</v>
      </c>
      <c r="I15" s="86">
        <f t="shared" si="0"/>
        <v>100</v>
      </c>
      <c r="J15" s="365"/>
      <c r="K15" s="365"/>
      <c r="L15" s="378"/>
      <c r="M15" s="42"/>
    </row>
    <row r="16" spans="1:13" x14ac:dyDescent="0.25">
      <c r="A16" s="381"/>
      <c r="B16" s="370"/>
      <c r="C16" s="374"/>
      <c r="D16" s="63" t="s">
        <v>7</v>
      </c>
      <c r="E16" s="155" t="s">
        <v>14</v>
      </c>
      <c r="F16" s="155" t="s">
        <v>15</v>
      </c>
      <c r="G16" s="99">
        <v>7</v>
      </c>
      <c r="H16" s="99">
        <v>7</v>
      </c>
      <c r="I16" s="86">
        <f t="shared" si="0"/>
        <v>100</v>
      </c>
      <c r="J16" s="366"/>
      <c r="K16" s="366"/>
      <c r="L16" s="378"/>
      <c r="M16" s="42"/>
    </row>
    <row r="17" spans="1:13" ht="72" x14ac:dyDescent="0.25">
      <c r="A17" s="381"/>
      <c r="B17" s="374" t="s">
        <v>175</v>
      </c>
      <c r="C17" s="374" t="s">
        <v>5</v>
      </c>
      <c r="D17" s="63" t="s">
        <v>6</v>
      </c>
      <c r="E17" s="155" t="s">
        <v>9</v>
      </c>
      <c r="F17" s="155" t="s">
        <v>10</v>
      </c>
      <c r="G17" s="99">
        <v>100</v>
      </c>
      <c r="H17" s="100">
        <v>100</v>
      </c>
      <c r="I17" s="86">
        <f t="shared" si="0"/>
        <v>100</v>
      </c>
      <c r="J17" s="364">
        <f>((((I19+I18)/2)+I17)/2)</f>
        <v>101.36712212044674</v>
      </c>
      <c r="K17" s="364" t="s">
        <v>232</v>
      </c>
      <c r="L17" s="378"/>
      <c r="M17" s="42"/>
    </row>
    <row r="18" spans="1:13" x14ac:dyDescent="0.25">
      <c r="A18" s="381"/>
      <c r="B18" s="374"/>
      <c r="C18" s="374"/>
      <c r="D18" s="63" t="s">
        <v>7</v>
      </c>
      <c r="E18" s="155" t="s">
        <v>12</v>
      </c>
      <c r="F18" s="155" t="s">
        <v>13</v>
      </c>
      <c r="G18" s="99">
        <v>17</v>
      </c>
      <c r="H18" s="99">
        <v>18</v>
      </c>
      <c r="I18" s="86">
        <f t="shared" si="0"/>
        <v>105.88235294117648</v>
      </c>
      <c r="J18" s="365"/>
      <c r="K18" s="365"/>
      <c r="L18" s="378"/>
      <c r="M18" s="42"/>
    </row>
    <row r="19" spans="1:13" x14ac:dyDescent="0.25">
      <c r="A19" s="381"/>
      <c r="B19" s="374"/>
      <c r="C19" s="374"/>
      <c r="D19" s="63" t="s">
        <v>7</v>
      </c>
      <c r="E19" s="155" t="s">
        <v>14</v>
      </c>
      <c r="F19" s="155" t="s">
        <v>15</v>
      </c>
      <c r="G19" s="99">
        <v>1933</v>
      </c>
      <c r="H19" s="99">
        <v>1925</v>
      </c>
      <c r="I19" s="86">
        <f t="shared" si="0"/>
        <v>99.586135540610456</v>
      </c>
      <c r="J19" s="366"/>
      <c r="K19" s="366"/>
      <c r="L19" s="378"/>
      <c r="M19" s="42"/>
    </row>
    <row r="20" spans="1:13" ht="36" customHeight="1" x14ac:dyDescent="0.25">
      <c r="A20" s="381"/>
      <c r="B20" s="374" t="s">
        <v>32</v>
      </c>
      <c r="C20" s="374" t="s">
        <v>5</v>
      </c>
      <c r="D20" s="63" t="s">
        <v>6</v>
      </c>
      <c r="E20" s="155" t="s">
        <v>33</v>
      </c>
      <c r="F20" s="155" t="s">
        <v>10</v>
      </c>
      <c r="G20" s="99">
        <v>100</v>
      </c>
      <c r="H20" s="98">
        <v>100</v>
      </c>
      <c r="I20" s="86">
        <f t="shared" si="0"/>
        <v>100</v>
      </c>
      <c r="J20" s="364">
        <f>(I20+I21)/2</f>
        <v>98.901098901098891</v>
      </c>
      <c r="K20" s="364" t="s">
        <v>233</v>
      </c>
      <c r="L20" s="378"/>
      <c r="M20" s="42"/>
    </row>
    <row r="21" spans="1:13" x14ac:dyDescent="0.25">
      <c r="A21" s="381"/>
      <c r="B21" s="374"/>
      <c r="C21" s="374"/>
      <c r="D21" s="63" t="s">
        <v>7</v>
      </c>
      <c r="E21" s="155" t="s">
        <v>12</v>
      </c>
      <c r="F21" s="155" t="s">
        <v>13</v>
      </c>
      <c r="G21" s="99">
        <v>91</v>
      </c>
      <c r="H21" s="99">
        <v>89</v>
      </c>
      <c r="I21" s="86">
        <f t="shared" si="0"/>
        <v>97.802197802197796</v>
      </c>
      <c r="J21" s="370"/>
      <c r="K21" s="366"/>
      <c r="L21" s="378"/>
      <c r="M21" s="42"/>
    </row>
    <row r="22" spans="1:13" ht="36" x14ac:dyDescent="0.25">
      <c r="A22" s="381"/>
      <c r="B22" s="374" t="s">
        <v>72</v>
      </c>
      <c r="C22" s="374" t="s">
        <v>5</v>
      </c>
      <c r="D22" s="63" t="s">
        <v>6</v>
      </c>
      <c r="E22" s="155" t="s">
        <v>33</v>
      </c>
      <c r="F22" s="155" t="s">
        <v>10</v>
      </c>
      <c r="G22" s="99">
        <v>100</v>
      </c>
      <c r="H22" s="98">
        <v>100</v>
      </c>
      <c r="I22" s="86">
        <f t="shared" si="0"/>
        <v>100</v>
      </c>
      <c r="J22" s="364">
        <f t="shared" ref="J22" si="1">(I22+I23)/2</f>
        <v>116.66666666666666</v>
      </c>
      <c r="K22" s="364" t="s">
        <v>234</v>
      </c>
      <c r="L22" s="378"/>
      <c r="M22" s="42"/>
    </row>
    <row r="23" spans="1:13" x14ac:dyDescent="0.25">
      <c r="A23" s="381"/>
      <c r="B23" s="374"/>
      <c r="C23" s="374"/>
      <c r="D23" s="63" t="s">
        <v>7</v>
      </c>
      <c r="E23" s="155" t="s">
        <v>12</v>
      </c>
      <c r="F23" s="155" t="s">
        <v>13</v>
      </c>
      <c r="G23" s="99">
        <v>3</v>
      </c>
      <c r="H23" s="99">
        <v>4</v>
      </c>
      <c r="I23" s="86">
        <f t="shared" si="0"/>
        <v>133.33333333333331</v>
      </c>
      <c r="J23" s="370"/>
      <c r="K23" s="366"/>
      <c r="L23" s="378"/>
      <c r="M23" s="42"/>
    </row>
    <row r="24" spans="1:13" ht="36" x14ac:dyDescent="0.25">
      <c r="A24" s="381"/>
      <c r="B24" s="374" t="s">
        <v>91</v>
      </c>
      <c r="C24" s="374" t="s">
        <v>5</v>
      </c>
      <c r="D24" s="63" t="s">
        <v>6</v>
      </c>
      <c r="E24" s="155" t="s">
        <v>33</v>
      </c>
      <c r="F24" s="155" t="s">
        <v>10</v>
      </c>
      <c r="G24" s="99">
        <v>100</v>
      </c>
      <c r="H24" s="98">
        <v>100</v>
      </c>
      <c r="I24" s="86">
        <f t="shared" si="0"/>
        <v>100</v>
      </c>
      <c r="J24" s="364">
        <f t="shared" ref="J24" si="2">(I24+I25)/2</f>
        <v>100</v>
      </c>
      <c r="K24" s="364"/>
      <c r="L24" s="378"/>
      <c r="M24" s="42"/>
    </row>
    <row r="25" spans="1:13" x14ac:dyDescent="0.25">
      <c r="A25" s="381"/>
      <c r="B25" s="374"/>
      <c r="C25" s="374"/>
      <c r="D25" s="63" t="s">
        <v>7</v>
      </c>
      <c r="E25" s="155" t="s">
        <v>12</v>
      </c>
      <c r="F25" s="155" t="s">
        <v>13</v>
      </c>
      <c r="G25" s="99">
        <v>7</v>
      </c>
      <c r="H25" s="99">
        <v>7</v>
      </c>
      <c r="I25" s="86">
        <f t="shared" si="0"/>
        <v>100</v>
      </c>
      <c r="J25" s="370"/>
      <c r="K25" s="366"/>
      <c r="L25" s="378"/>
      <c r="M25" s="42"/>
    </row>
    <row r="26" spans="1:13" ht="36" customHeight="1" x14ac:dyDescent="0.25">
      <c r="A26" s="381"/>
      <c r="B26" s="374" t="s">
        <v>34</v>
      </c>
      <c r="C26" s="374" t="s">
        <v>5</v>
      </c>
      <c r="D26" s="63" t="s">
        <v>6</v>
      </c>
      <c r="E26" s="155" t="s">
        <v>35</v>
      </c>
      <c r="F26" s="155" t="s">
        <v>10</v>
      </c>
      <c r="G26" s="99">
        <v>100</v>
      </c>
      <c r="H26" s="101">
        <v>100</v>
      </c>
      <c r="I26" s="86">
        <f t="shared" si="0"/>
        <v>100</v>
      </c>
      <c r="J26" s="364">
        <f>(I26+I27)/2</f>
        <v>101.20967741935485</v>
      </c>
      <c r="K26" s="364"/>
      <c r="L26" s="378"/>
      <c r="M26" s="42"/>
    </row>
    <row r="27" spans="1:13" x14ac:dyDescent="0.25">
      <c r="A27" s="381"/>
      <c r="B27" s="374"/>
      <c r="C27" s="374"/>
      <c r="D27" s="63" t="s">
        <v>7</v>
      </c>
      <c r="E27" s="155" t="s">
        <v>12</v>
      </c>
      <c r="F27" s="155" t="s">
        <v>13</v>
      </c>
      <c r="G27" s="99">
        <v>124</v>
      </c>
      <c r="H27" s="99">
        <v>127</v>
      </c>
      <c r="I27" s="86">
        <f t="shared" si="0"/>
        <v>102.41935483870968</v>
      </c>
      <c r="J27" s="370"/>
      <c r="K27" s="366"/>
      <c r="L27" s="378"/>
      <c r="M27" s="42"/>
    </row>
    <row r="28" spans="1:13" ht="36" customHeight="1" x14ac:dyDescent="0.25">
      <c r="A28" s="381"/>
      <c r="B28" s="374" t="s">
        <v>176</v>
      </c>
      <c r="C28" s="374" t="s">
        <v>5</v>
      </c>
      <c r="D28" s="63" t="s">
        <v>6</v>
      </c>
      <c r="E28" s="155" t="s">
        <v>35</v>
      </c>
      <c r="F28" s="155" t="s">
        <v>10</v>
      </c>
      <c r="G28" s="99">
        <v>100</v>
      </c>
      <c r="H28" s="98">
        <v>100</v>
      </c>
      <c r="I28" s="86">
        <f t="shared" si="0"/>
        <v>100</v>
      </c>
      <c r="J28" s="364">
        <f>(I28+I29)/2</f>
        <v>100</v>
      </c>
      <c r="K28" s="364"/>
      <c r="L28" s="378"/>
      <c r="M28" s="42"/>
    </row>
    <row r="29" spans="1:13" x14ac:dyDescent="0.25">
      <c r="A29" s="381"/>
      <c r="B29" s="374"/>
      <c r="C29" s="374"/>
      <c r="D29" s="63" t="s">
        <v>7</v>
      </c>
      <c r="E29" s="155" t="s">
        <v>12</v>
      </c>
      <c r="F29" s="155" t="s">
        <v>13</v>
      </c>
      <c r="G29" s="99">
        <v>3</v>
      </c>
      <c r="H29" s="99">
        <v>3</v>
      </c>
      <c r="I29" s="86">
        <f t="shared" si="0"/>
        <v>100</v>
      </c>
      <c r="J29" s="370"/>
      <c r="K29" s="366"/>
      <c r="L29" s="378"/>
      <c r="M29" s="42"/>
    </row>
    <row r="30" spans="1:13" ht="36" customHeight="1" x14ac:dyDescent="0.25">
      <c r="A30" s="381"/>
      <c r="B30" s="374" t="s">
        <v>37</v>
      </c>
      <c r="C30" s="374" t="s">
        <v>5</v>
      </c>
      <c r="D30" s="63" t="s">
        <v>6</v>
      </c>
      <c r="E30" s="155" t="s">
        <v>38</v>
      </c>
      <c r="F30" s="155" t="s">
        <v>10</v>
      </c>
      <c r="G30" s="98">
        <v>100</v>
      </c>
      <c r="H30" s="101">
        <v>100</v>
      </c>
      <c r="I30" s="86">
        <f t="shared" si="0"/>
        <v>100</v>
      </c>
      <c r="J30" s="364">
        <f>(I30+I31)/2</f>
        <v>100</v>
      </c>
      <c r="K30" s="371"/>
      <c r="L30" s="378"/>
      <c r="M30" s="42"/>
    </row>
    <row r="31" spans="1:13" x14ac:dyDescent="0.25">
      <c r="A31" s="381"/>
      <c r="B31" s="374"/>
      <c r="C31" s="374"/>
      <c r="D31" s="63" t="s">
        <v>7</v>
      </c>
      <c r="E31" s="155" t="s">
        <v>12</v>
      </c>
      <c r="F31" s="155" t="s">
        <v>13</v>
      </c>
      <c r="G31" s="99">
        <v>26</v>
      </c>
      <c r="H31" s="99">
        <v>26</v>
      </c>
      <c r="I31" s="86">
        <f t="shared" si="0"/>
        <v>100</v>
      </c>
      <c r="J31" s="365"/>
      <c r="K31" s="373"/>
      <c r="L31" s="378"/>
      <c r="M31" s="42"/>
    </row>
    <row r="32" spans="1:13" ht="24" customHeight="1" x14ac:dyDescent="0.25">
      <c r="A32" s="381"/>
      <c r="B32" s="368" t="s">
        <v>78</v>
      </c>
      <c r="C32" s="368" t="s">
        <v>76</v>
      </c>
      <c r="D32" s="63" t="s">
        <v>6</v>
      </c>
      <c r="E32" s="155" t="s">
        <v>79</v>
      </c>
      <c r="F32" s="155" t="s">
        <v>10</v>
      </c>
      <c r="G32" s="90">
        <v>100</v>
      </c>
      <c r="H32" s="90">
        <v>100</v>
      </c>
      <c r="I32" s="86">
        <f t="shared" si="0"/>
        <v>100</v>
      </c>
      <c r="J32" s="371">
        <f>((((I34+I33)/2)+I32)/2)</f>
        <v>100</v>
      </c>
      <c r="K32" s="371"/>
      <c r="L32" s="378"/>
      <c r="M32" s="42"/>
    </row>
    <row r="33" spans="1:13" x14ac:dyDescent="0.25">
      <c r="A33" s="381"/>
      <c r="B33" s="369"/>
      <c r="C33" s="369"/>
      <c r="D33" s="63" t="s">
        <v>7</v>
      </c>
      <c r="E33" s="155" t="s">
        <v>80</v>
      </c>
      <c r="F33" s="155" t="s">
        <v>82</v>
      </c>
      <c r="G33" s="90">
        <v>3</v>
      </c>
      <c r="H33" s="90">
        <v>3</v>
      </c>
      <c r="I33" s="86">
        <f t="shared" si="0"/>
        <v>100</v>
      </c>
      <c r="J33" s="372"/>
      <c r="K33" s="372"/>
      <c r="L33" s="378"/>
      <c r="M33" s="42"/>
    </row>
    <row r="34" spans="1:13" x14ac:dyDescent="0.25">
      <c r="A34" s="381"/>
      <c r="B34" s="370"/>
      <c r="C34" s="370"/>
      <c r="D34" s="63" t="s">
        <v>7</v>
      </c>
      <c r="E34" s="155" t="s">
        <v>81</v>
      </c>
      <c r="F34" s="155" t="s">
        <v>82</v>
      </c>
      <c r="G34" s="90">
        <v>19</v>
      </c>
      <c r="H34" s="90">
        <v>19</v>
      </c>
      <c r="I34" s="86">
        <f t="shared" si="0"/>
        <v>100</v>
      </c>
      <c r="J34" s="373"/>
      <c r="K34" s="373"/>
      <c r="L34" s="378"/>
      <c r="M34" s="42"/>
    </row>
    <row r="35" spans="1:13" ht="24" customHeight="1" x14ac:dyDescent="0.25">
      <c r="A35" s="381"/>
      <c r="B35" s="368" t="s">
        <v>107</v>
      </c>
      <c r="C35" s="368" t="s">
        <v>5</v>
      </c>
      <c r="D35" s="63" t="s">
        <v>6</v>
      </c>
      <c r="E35" s="155" t="s">
        <v>79</v>
      </c>
      <c r="F35" s="155" t="s">
        <v>10</v>
      </c>
      <c r="G35" s="90">
        <v>100</v>
      </c>
      <c r="H35" s="90">
        <v>100</v>
      </c>
      <c r="I35" s="86">
        <f t="shared" si="0"/>
        <v>100</v>
      </c>
      <c r="J35" s="371">
        <f>((((I37+I36)/2)+I35)/2)</f>
        <v>100</v>
      </c>
      <c r="K35" s="158"/>
      <c r="L35" s="378"/>
      <c r="M35" s="42"/>
    </row>
    <row r="36" spans="1:13" x14ac:dyDescent="0.25">
      <c r="A36" s="381"/>
      <c r="B36" s="369"/>
      <c r="C36" s="369"/>
      <c r="D36" s="63" t="s">
        <v>235</v>
      </c>
      <c r="E36" s="155" t="s">
        <v>12</v>
      </c>
      <c r="F36" s="155" t="s">
        <v>13</v>
      </c>
      <c r="G36" s="90">
        <v>15</v>
      </c>
      <c r="H36" s="90">
        <v>15</v>
      </c>
      <c r="I36" s="86">
        <f t="shared" si="0"/>
        <v>100</v>
      </c>
      <c r="J36" s="372"/>
      <c r="K36" s="158"/>
      <c r="L36" s="378"/>
      <c r="M36" s="42"/>
    </row>
    <row r="37" spans="1:13" x14ac:dyDescent="0.25">
      <c r="A37" s="381"/>
      <c r="B37" s="370"/>
      <c r="C37" s="370"/>
      <c r="D37" s="63" t="s">
        <v>7</v>
      </c>
      <c r="E37" s="155" t="s">
        <v>14</v>
      </c>
      <c r="F37" s="155" t="s">
        <v>15</v>
      </c>
      <c r="G37" s="90">
        <v>2565</v>
      </c>
      <c r="H37" s="90">
        <v>2565</v>
      </c>
      <c r="I37" s="86">
        <f t="shared" si="0"/>
        <v>100</v>
      </c>
      <c r="J37" s="373"/>
      <c r="K37" s="158"/>
      <c r="L37" s="378"/>
      <c r="M37" s="42"/>
    </row>
    <row r="38" spans="1:13" ht="24" x14ac:dyDescent="0.25">
      <c r="A38" s="381"/>
      <c r="B38" s="374" t="s">
        <v>40</v>
      </c>
      <c r="C38" s="374" t="s">
        <v>5</v>
      </c>
      <c r="D38" s="25" t="s">
        <v>6</v>
      </c>
      <c r="E38" s="72" t="s">
        <v>177</v>
      </c>
      <c r="F38" s="155" t="s">
        <v>10</v>
      </c>
      <c r="G38" s="84">
        <v>100</v>
      </c>
      <c r="H38" s="84">
        <v>100</v>
      </c>
      <c r="I38" s="86">
        <f t="shared" si="0"/>
        <v>100</v>
      </c>
      <c r="J38" s="364">
        <f>((((I40+I39)/2)+I38)/2)</f>
        <v>99.598238019290648</v>
      </c>
      <c r="K38" s="364" t="s">
        <v>233</v>
      </c>
      <c r="L38" s="378"/>
      <c r="M38" s="42"/>
    </row>
    <row r="39" spans="1:13" x14ac:dyDescent="0.25">
      <c r="A39" s="381"/>
      <c r="B39" s="374"/>
      <c r="C39" s="374"/>
      <c r="D39" s="25" t="s">
        <v>7</v>
      </c>
      <c r="E39" s="72" t="s">
        <v>12</v>
      </c>
      <c r="F39" s="155" t="s">
        <v>13</v>
      </c>
      <c r="G39" s="84">
        <v>252</v>
      </c>
      <c r="H39" s="84">
        <v>250</v>
      </c>
      <c r="I39" s="86">
        <f t="shared" si="0"/>
        <v>99.206349206349216</v>
      </c>
      <c r="J39" s="365"/>
      <c r="K39" s="365"/>
      <c r="L39" s="378"/>
      <c r="M39" s="42"/>
    </row>
    <row r="40" spans="1:13" x14ac:dyDescent="0.25">
      <c r="A40" s="382"/>
      <c r="B40" s="374"/>
      <c r="C40" s="374"/>
      <c r="D40" s="25" t="s">
        <v>7</v>
      </c>
      <c r="E40" s="72" t="s">
        <v>42</v>
      </c>
      <c r="F40" s="155" t="s">
        <v>43</v>
      </c>
      <c r="G40" s="84">
        <v>2090</v>
      </c>
      <c r="H40" s="84">
        <v>2073</v>
      </c>
      <c r="I40" s="86">
        <f t="shared" si="0"/>
        <v>99.186602870813402</v>
      </c>
      <c r="J40" s="366"/>
      <c r="K40" s="366"/>
      <c r="L40" s="379"/>
      <c r="M40" s="44"/>
    </row>
  </sheetData>
  <sheetProtection selectLockedCells="1" selectUnlockedCells="1"/>
  <autoFilter ref="A7:M40"/>
  <mergeCells count="57">
    <mergeCell ref="K30:K31"/>
    <mergeCell ref="B32:B34"/>
    <mergeCell ref="C32:C34"/>
    <mergeCell ref="J32:J34"/>
    <mergeCell ref="K32:K34"/>
    <mergeCell ref="J26:J27"/>
    <mergeCell ref="K26:K27"/>
    <mergeCell ref="B28:B29"/>
    <mergeCell ref="C28:C29"/>
    <mergeCell ref="J28:J29"/>
    <mergeCell ref="K28:K29"/>
    <mergeCell ref="B17:B19"/>
    <mergeCell ref="C17:C19"/>
    <mergeCell ref="J17:J19"/>
    <mergeCell ref="K17:K19"/>
    <mergeCell ref="B20:B21"/>
    <mergeCell ref="C20:C21"/>
    <mergeCell ref="J20:J21"/>
    <mergeCell ref="C11:C13"/>
    <mergeCell ref="J11:J13"/>
    <mergeCell ref="K11:K13"/>
    <mergeCell ref="B14:B16"/>
    <mergeCell ref="C14:C16"/>
    <mergeCell ref="J14:J16"/>
    <mergeCell ref="K14:K16"/>
    <mergeCell ref="A8:A40"/>
    <mergeCell ref="B8:B10"/>
    <mergeCell ref="C8:C10"/>
    <mergeCell ref="J8:J10"/>
    <mergeCell ref="K8:K10"/>
    <mergeCell ref="K20:K21"/>
    <mergeCell ref="B22:B23"/>
    <mergeCell ref="C22:C23"/>
    <mergeCell ref="J22:J23"/>
    <mergeCell ref="K22:K23"/>
    <mergeCell ref="B24:B25"/>
    <mergeCell ref="C24:C25"/>
    <mergeCell ref="J24:J25"/>
    <mergeCell ref="K24:K25"/>
    <mergeCell ref="B26:B27"/>
    <mergeCell ref="C26:C27"/>
    <mergeCell ref="K38:K40"/>
    <mergeCell ref="H1:I1"/>
    <mergeCell ref="B35:B37"/>
    <mergeCell ref="C35:C37"/>
    <mergeCell ref="J35:J37"/>
    <mergeCell ref="B38:B40"/>
    <mergeCell ref="C38:C40"/>
    <mergeCell ref="J38:J40"/>
    <mergeCell ref="H2:M2"/>
    <mergeCell ref="H3:M3"/>
    <mergeCell ref="B5:H5"/>
    <mergeCell ref="B30:B31"/>
    <mergeCell ref="C30:C31"/>
    <mergeCell ref="J30:J31"/>
    <mergeCell ref="L8:L40"/>
    <mergeCell ref="B11:B13"/>
  </mergeCells>
  <pageMargins left="0.31496062992125984" right="0.31496062992125984" top="0.15748031496062992" bottom="0.35433070866141736" header="0" footer="0"/>
  <pageSetup paperSize="9" scale="54" fitToHeight="0" orientation="landscape" r:id="rId1"/>
  <rowBreaks count="2" manualBreakCount="2">
    <brk id="31" max="13" man="1"/>
    <brk id="41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6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I2" sqref="I2:N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70" customFormat="1" x14ac:dyDescent="0.25">
      <c r="I1" s="70" t="s">
        <v>205</v>
      </c>
      <c r="O1" s="3"/>
      <c r="P1" s="3"/>
    </row>
    <row r="2" spans="1:16" s="70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70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70" customFormat="1" ht="18.75" customHeight="1" x14ac:dyDescent="0.25">
      <c r="O4" s="3"/>
      <c r="P4" s="3"/>
    </row>
    <row r="5" spans="1:16" s="70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K5" s="70" t="s">
        <v>160</v>
      </c>
      <c r="O5" s="3"/>
      <c r="P5" s="3"/>
    </row>
    <row r="6" spans="1:16" ht="107.25" customHeight="1" x14ac:dyDescent="0.25">
      <c r="A6" s="29" t="s">
        <v>128</v>
      </c>
      <c r="B6" s="29" t="s">
        <v>153</v>
      </c>
      <c r="C6" s="12" t="s">
        <v>129</v>
      </c>
      <c r="D6" s="13" t="s">
        <v>0</v>
      </c>
      <c r="E6" s="12" t="s">
        <v>130</v>
      </c>
      <c r="F6" s="13" t="s">
        <v>1</v>
      </c>
      <c r="G6" s="13" t="s">
        <v>2</v>
      </c>
      <c r="H6" s="13" t="s">
        <v>3</v>
      </c>
      <c r="I6" s="277" t="s">
        <v>4</v>
      </c>
      <c r="J6" s="271" t="s">
        <v>24</v>
      </c>
      <c r="K6" s="271" t="s">
        <v>25</v>
      </c>
      <c r="L6" s="272" t="s">
        <v>131</v>
      </c>
      <c r="M6" s="271" t="s">
        <v>132</v>
      </c>
      <c r="N6" s="13" t="s">
        <v>26</v>
      </c>
    </row>
    <row r="7" spans="1:16" ht="48" customHeight="1" x14ac:dyDescent="0.25">
      <c r="A7" s="454" t="s">
        <v>44</v>
      </c>
      <c r="B7" s="407" t="s">
        <v>68</v>
      </c>
      <c r="C7" s="374" t="s">
        <v>32</v>
      </c>
      <c r="D7" s="374" t="s">
        <v>5</v>
      </c>
      <c r="E7" s="63" t="s">
        <v>6</v>
      </c>
      <c r="F7" s="72" t="s">
        <v>33</v>
      </c>
      <c r="G7" s="63" t="s">
        <v>10</v>
      </c>
      <c r="H7" s="99">
        <v>100</v>
      </c>
      <c r="I7" s="104">
        <v>100</v>
      </c>
      <c r="J7" s="86">
        <f>I7/H7*100</f>
        <v>100</v>
      </c>
      <c r="K7" s="364">
        <f>(J7+J8)/2</f>
        <v>101.61290322580645</v>
      </c>
      <c r="L7" s="391" t="s">
        <v>188</v>
      </c>
      <c r="M7" s="414"/>
      <c r="N7" s="269">
        <f>(K7+K9+K11+K13+K15+K17+K19+K21+K23+K26+K29+K31+K34)/13</f>
        <v>100.79052794141928</v>
      </c>
    </row>
    <row r="8" spans="1:16" x14ac:dyDescent="0.25">
      <c r="A8" s="455"/>
      <c r="B8" s="409"/>
      <c r="C8" s="374"/>
      <c r="D8" s="374"/>
      <c r="E8" s="63" t="s">
        <v>7</v>
      </c>
      <c r="F8" s="72" t="s">
        <v>12</v>
      </c>
      <c r="G8" s="63" t="s">
        <v>13</v>
      </c>
      <c r="H8" s="99">
        <v>62</v>
      </c>
      <c r="I8" s="104">
        <v>64</v>
      </c>
      <c r="J8" s="86">
        <f t="shared" ref="J8:J36" si="0">I8/H8*100</f>
        <v>103.2258064516129</v>
      </c>
      <c r="K8" s="369"/>
      <c r="L8" s="392"/>
      <c r="M8" s="414"/>
      <c r="N8" s="42"/>
    </row>
    <row r="9" spans="1:16" ht="45" customHeight="1" x14ac:dyDescent="0.25">
      <c r="A9" s="455"/>
      <c r="B9" s="407" t="s">
        <v>70</v>
      </c>
      <c r="C9" s="374" t="s">
        <v>72</v>
      </c>
      <c r="D9" s="374" t="s">
        <v>5</v>
      </c>
      <c r="E9" s="63" t="s">
        <v>6</v>
      </c>
      <c r="F9" s="72" t="s">
        <v>33</v>
      </c>
      <c r="G9" s="63" t="s">
        <v>10</v>
      </c>
      <c r="H9" s="99">
        <v>100</v>
      </c>
      <c r="I9" s="104">
        <v>100</v>
      </c>
      <c r="J9" s="86">
        <f t="shared" si="0"/>
        <v>100</v>
      </c>
      <c r="K9" s="364">
        <f t="shared" ref="K9" si="1">(J9+J10)/2</f>
        <v>100</v>
      </c>
      <c r="L9" s="457"/>
      <c r="M9" s="414"/>
      <c r="N9" s="270" t="s">
        <v>161</v>
      </c>
    </row>
    <row r="10" spans="1:16" x14ac:dyDescent="0.25">
      <c r="A10" s="455"/>
      <c r="B10" s="409"/>
      <c r="C10" s="374"/>
      <c r="D10" s="374"/>
      <c r="E10" s="63" t="s">
        <v>7</v>
      </c>
      <c r="F10" s="72" t="s">
        <v>12</v>
      </c>
      <c r="G10" s="63" t="s">
        <v>13</v>
      </c>
      <c r="H10" s="99">
        <v>1</v>
      </c>
      <c r="I10" s="104">
        <v>1</v>
      </c>
      <c r="J10" s="86">
        <f t="shared" si="0"/>
        <v>100</v>
      </c>
      <c r="K10" s="369"/>
      <c r="L10" s="457"/>
      <c r="M10" s="414"/>
      <c r="N10" s="42"/>
    </row>
    <row r="11" spans="1:16" ht="42.75" customHeight="1" x14ac:dyDescent="0.25">
      <c r="A11" s="455"/>
      <c r="B11" s="273"/>
      <c r="C11" s="374" t="s">
        <v>189</v>
      </c>
      <c r="D11" s="374" t="s">
        <v>5</v>
      </c>
      <c r="E11" s="63" t="s">
        <v>6</v>
      </c>
      <c r="F11" s="72" t="s">
        <v>35</v>
      </c>
      <c r="G11" s="63" t="s">
        <v>10</v>
      </c>
      <c r="H11" s="99">
        <v>100</v>
      </c>
      <c r="I11" s="104">
        <v>100</v>
      </c>
      <c r="J11" s="86">
        <f t="shared" si="0"/>
        <v>100</v>
      </c>
      <c r="K11" s="364">
        <f t="shared" ref="K11" si="2">(J11+J12)/2</f>
        <v>100</v>
      </c>
      <c r="L11" s="391"/>
      <c r="M11" s="414"/>
      <c r="N11" s="42"/>
    </row>
    <row r="12" spans="1:16" x14ac:dyDescent="0.25">
      <c r="A12" s="455"/>
      <c r="B12" s="273"/>
      <c r="C12" s="374"/>
      <c r="D12" s="374"/>
      <c r="E12" s="63" t="s">
        <v>7</v>
      </c>
      <c r="F12" s="72" t="s">
        <v>12</v>
      </c>
      <c r="G12" s="63" t="s">
        <v>13</v>
      </c>
      <c r="H12" s="99">
        <v>1</v>
      </c>
      <c r="I12" s="104">
        <v>1</v>
      </c>
      <c r="J12" s="86">
        <f t="shared" si="0"/>
        <v>100</v>
      </c>
      <c r="K12" s="369"/>
      <c r="L12" s="393"/>
      <c r="M12" s="414"/>
      <c r="N12" s="42"/>
    </row>
    <row r="13" spans="1:16" ht="47.25" customHeight="1" x14ac:dyDescent="0.25">
      <c r="A13" s="455"/>
      <c r="B13" s="388" t="s">
        <v>74</v>
      </c>
      <c r="C13" s="374" t="s">
        <v>34</v>
      </c>
      <c r="D13" s="374" t="s">
        <v>5</v>
      </c>
      <c r="E13" s="63" t="s">
        <v>6</v>
      </c>
      <c r="F13" s="72" t="s">
        <v>35</v>
      </c>
      <c r="G13" s="63" t="s">
        <v>10</v>
      </c>
      <c r="H13" s="99">
        <v>100</v>
      </c>
      <c r="I13" s="104">
        <v>100</v>
      </c>
      <c r="J13" s="86">
        <f t="shared" si="0"/>
        <v>100</v>
      </c>
      <c r="K13" s="364">
        <f t="shared" ref="K13" si="3">(J13+J14)/2</f>
        <v>102.70270270270269</v>
      </c>
      <c r="L13" s="391" t="s">
        <v>188</v>
      </c>
      <c r="M13" s="414"/>
      <c r="N13" s="42"/>
    </row>
    <row r="14" spans="1:16" x14ac:dyDescent="0.25">
      <c r="A14" s="455"/>
      <c r="B14" s="390"/>
      <c r="C14" s="374"/>
      <c r="D14" s="374"/>
      <c r="E14" s="63" t="s">
        <v>7</v>
      </c>
      <c r="F14" s="72" t="s">
        <v>12</v>
      </c>
      <c r="G14" s="63" t="s">
        <v>13</v>
      </c>
      <c r="H14" s="99">
        <v>111</v>
      </c>
      <c r="I14" s="104">
        <v>117</v>
      </c>
      <c r="J14" s="86">
        <f t="shared" si="0"/>
        <v>105.40540540540539</v>
      </c>
      <c r="K14" s="369"/>
      <c r="L14" s="393"/>
      <c r="M14" s="414"/>
      <c r="N14" s="42"/>
    </row>
    <row r="15" spans="1:16" ht="44.25" customHeight="1" x14ac:dyDescent="0.25">
      <c r="A15" s="455"/>
      <c r="B15" s="407" t="s">
        <v>73</v>
      </c>
      <c r="C15" s="374" t="s">
        <v>91</v>
      </c>
      <c r="D15" s="374" t="s">
        <v>5</v>
      </c>
      <c r="E15" s="63" t="s">
        <v>6</v>
      </c>
      <c r="F15" s="72" t="s">
        <v>35</v>
      </c>
      <c r="G15" s="63" t="s">
        <v>10</v>
      </c>
      <c r="H15" s="99">
        <v>100</v>
      </c>
      <c r="I15" s="104">
        <v>100</v>
      </c>
      <c r="J15" s="86">
        <f t="shared" si="0"/>
        <v>100</v>
      </c>
      <c r="K15" s="364">
        <f t="shared" ref="K15" si="4">(J15+J16)/2</f>
        <v>100</v>
      </c>
      <c r="L15" s="364"/>
      <c r="M15" s="414"/>
      <c r="N15" s="42"/>
    </row>
    <row r="16" spans="1:16" x14ac:dyDescent="0.25">
      <c r="A16" s="455"/>
      <c r="B16" s="409"/>
      <c r="C16" s="374"/>
      <c r="D16" s="374"/>
      <c r="E16" s="63" t="s">
        <v>7</v>
      </c>
      <c r="F16" s="72" t="s">
        <v>12</v>
      </c>
      <c r="G16" s="63" t="s">
        <v>13</v>
      </c>
      <c r="H16" s="99">
        <v>5</v>
      </c>
      <c r="I16" s="104">
        <v>5</v>
      </c>
      <c r="J16" s="86">
        <f t="shared" si="0"/>
        <v>100</v>
      </c>
      <c r="K16" s="369"/>
      <c r="L16" s="366"/>
      <c r="M16" s="414"/>
      <c r="N16" s="42"/>
    </row>
    <row r="17" spans="1:14" ht="28.5" customHeight="1" x14ac:dyDescent="0.25">
      <c r="A17" s="455"/>
      <c r="B17" s="274"/>
      <c r="C17" s="451" t="s">
        <v>123</v>
      </c>
      <c r="D17" s="374" t="s">
        <v>5</v>
      </c>
      <c r="E17" s="63" t="s">
        <v>6</v>
      </c>
      <c r="F17" s="271" t="s">
        <v>105</v>
      </c>
      <c r="G17" s="63" t="s">
        <v>10</v>
      </c>
      <c r="H17" s="80">
        <v>100</v>
      </c>
      <c r="I17" s="83">
        <v>100</v>
      </c>
      <c r="J17" s="86">
        <f t="shared" si="0"/>
        <v>100</v>
      </c>
      <c r="K17" s="364">
        <f t="shared" ref="K17" si="5">(J17+J18)/2</f>
        <v>100</v>
      </c>
      <c r="L17" s="71"/>
      <c r="M17" s="414"/>
      <c r="N17" s="42"/>
    </row>
    <row r="18" spans="1:14" x14ac:dyDescent="0.25">
      <c r="A18" s="455"/>
      <c r="B18" s="274"/>
      <c r="C18" s="451"/>
      <c r="D18" s="374"/>
      <c r="E18" s="63" t="s">
        <v>7</v>
      </c>
      <c r="F18" s="276" t="s">
        <v>12</v>
      </c>
      <c r="G18" s="63" t="s">
        <v>13</v>
      </c>
      <c r="H18" s="80">
        <v>9</v>
      </c>
      <c r="I18" s="83">
        <v>9</v>
      </c>
      <c r="J18" s="86">
        <f t="shared" si="0"/>
        <v>100</v>
      </c>
      <c r="K18" s="369"/>
      <c r="L18" s="71"/>
      <c r="M18" s="414"/>
      <c r="N18" s="42"/>
    </row>
    <row r="19" spans="1:14" ht="42" customHeight="1" x14ac:dyDescent="0.25">
      <c r="A19" s="455"/>
      <c r="B19" s="407" t="s">
        <v>75</v>
      </c>
      <c r="C19" s="374" t="s">
        <v>37</v>
      </c>
      <c r="D19" s="374" t="s">
        <v>5</v>
      </c>
      <c r="E19" s="63" t="s">
        <v>6</v>
      </c>
      <c r="F19" s="72" t="s">
        <v>38</v>
      </c>
      <c r="G19" s="63" t="s">
        <v>10</v>
      </c>
      <c r="H19" s="85">
        <v>100</v>
      </c>
      <c r="I19" s="87">
        <v>100</v>
      </c>
      <c r="J19" s="86">
        <f t="shared" si="0"/>
        <v>100</v>
      </c>
      <c r="K19" s="364">
        <f>(J19+J20)/2</f>
        <v>102.63157894736841</v>
      </c>
      <c r="L19" s="391" t="s">
        <v>188</v>
      </c>
      <c r="M19" s="414"/>
      <c r="N19" s="42"/>
    </row>
    <row r="20" spans="1:14" x14ac:dyDescent="0.25">
      <c r="A20" s="455"/>
      <c r="B20" s="409"/>
      <c r="C20" s="374"/>
      <c r="D20" s="374"/>
      <c r="E20" s="63" t="s">
        <v>7</v>
      </c>
      <c r="F20" s="72" t="s">
        <v>12</v>
      </c>
      <c r="G20" s="63" t="s">
        <v>13</v>
      </c>
      <c r="H20" s="85">
        <v>19</v>
      </c>
      <c r="I20" s="87">
        <v>20</v>
      </c>
      <c r="J20" s="86">
        <f t="shared" si="0"/>
        <v>105.26315789473684</v>
      </c>
      <c r="K20" s="369"/>
      <c r="L20" s="393"/>
      <c r="M20" s="414"/>
      <c r="N20" s="42"/>
    </row>
    <row r="21" spans="1:14" ht="33.75" customHeight="1" x14ac:dyDescent="0.25">
      <c r="A21" s="455"/>
      <c r="B21" s="407" t="s">
        <v>84</v>
      </c>
      <c r="C21" s="368" t="s">
        <v>83</v>
      </c>
      <c r="D21" s="368" t="s">
        <v>76</v>
      </c>
      <c r="E21" s="63" t="s">
        <v>6</v>
      </c>
      <c r="F21" s="72" t="s">
        <v>79</v>
      </c>
      <c r="G21" s="63" t="s">
        <v>10</v>
      </c>
      <c r="H21" s="98">
        <v>100</v>
      </c>
      <c r="I21" s="111">
        <v>100</v>
      </c>
      <c r="J21" s="86">
        <f t="shared" si="0"/>
        <v>100</v>
      </c>
      <c r="K21" s="364">
        <f>(J21+J22)/2</f>
        <v>100</v>
      </c>
      <c r="L21" s="71"/>
      <c r="M21" s="414"/>
      <c r="N21" s="42"/>
    </row>
    <row r="22" spans="1:14" x14ac:dyDescent="0.25">
      <c r="A22" s="455"/>
      <c r="B22" s="409"/>
      <c r="C22" s="370"/>
      <c r="D22" s="370"/>
      <c r="E22" s="63" t="s">
        <v>7</v>
      </c>
      <c r="F22" s="72" t="s">
        <v>85</v>
      </c>
      <c r="G22" s="63" t="s">
        <v>13</v>
      </c>
      <c r="H22" s="99">
        <v>19</v>
      </c>
      <c r="I22" s="104">
        <v>19</v>
      </c>
      <c r="J22" s="86">
        <f t="shared" si="0"/>
        <v>100</v>
      </c>
      <c r="K22" s="369"/>
      <c r="L22" s="71"/>
      <c r="M22" s="414"/>
      <c r="N22" s="42"/>
    </row>
    <row r="23" spans="1:14" ht="24" x14ac:dyDescent="0.25">
      <c r="A23" s="455"/>
      <c r="B23" s="421" t="s">
        <v>104</v>
      </c>
      <c r="C23" s="368" t="s">
        <v>40</v>
      </c>
      <c r="D23" s="368" t="s">
        <v>5</v>
      </c>
      <c r="E23" s="63" t="s">
        <v>6</v>
      </c>
      <c r="F23" s="271" t="s">
        <v>41</v>
      </c>
      <c r="G23" s="63" t="s">
        <v>10</v>
      </c>
      <c r="H23" s="98">
        <v>100</v>
      </c>
      <c r="I23" s="111">
        <v>100</v>
      </c>
      <c r="J23" s="86">
        <f t="shared" si="0"/>
        <v>100</v>
      </c>
      <c r="K23" s="371">
        <f>((((J25+J24)/2)+J23)/2)</f>
        <v>103.32967836257311</v>
      </c>
      <c r="L23" s="71"/>
      <c r="M23" s="414"/>
      <c r="N23" s="42"/>
    </row>
    <row r="24" spans="1:14" ht="32.25" customHeight="1" x14ac:dyDescent="0.25">
      <c r="A24" s="455"/>
      <c r="B24" s="422"/>
      <c r="C24" s="369"/>
      <c r="D24" s="369"/>
      <c r="E24" s="63" t="s">
        <v>7</v>
      </c>
      <c r="F24" s="271" t="s">
        <v>12</v>
      </c>
      <c r="G24" s="63" t="s">
        <v>13</v>
      </c>
      <c r="H24" s="99">
        <v>165</v>
      </c>
      <c r="I24" s="104">
        <v>176</v>
      </c>
      <c r="J24" s="86">
        <f t="shared" si="0"/>
        <v>106.66666666666667</v>
      </c>
      <c r="K24" s="372"/>
      <c r="L24" s="71" t="s">
        <v>250</v>
      </c>
      <c r="M24" s="414"/>
      <c r="N24" s="42"/>
    </row>
    <row r="25" spans="1:14" x14ac:dyDescent="0.25">
      <c r="A25" s="455"/>
      <c r="B25" s="423"/>
      <c r="C25" s="370"/>
      <c r="D25" s="370"/>
      <c r="E25" s="63" t="s">
        <v>7</v>
      </c>
      <c r="F25" s="271" t="s">
        <v>106</v>
      </c>
      <c r="G25" s="63" t="s">
        <v>43</v>
      </c>
      <c r="H25" s="99">
        <v>1368</v>
      </c>
      <c r="I25" s="104">
        <v>1459</v>
      </c>
      <c r="J25" s="86">
        <f t="shared" si="0"/>
        <v>106.65204678362572</v>
      </c>
      <c r="K25" s="373"/>
      <c r="L25" s="71"/>
      <c r="M25" s="414"/>
      <c r="N25" s="42"/>
    </row>
    <row r="26" spans="1:14" ht="24" x14ac:dyDescent="0.25">
      <c r="A26" s="455"/>
      <c r="B26" s="275"/>
      <c r="C26" s="368" t="s">
        <v>171</v>
      </c>
      <c r="D26" s="368" t="s">
        <v>5</v>
      </c>
      <c r="E26" s="63" t="s">
        <v>6</v>
      </c>
      <c r="F26" s="271" t="s">
        <v>41</v>
      </c>
      <c r="G26" s="63" t="s">
        <v>10</v>
      </c>
      <c r="H26" s="98">
        <v>100</v>
      </c>
      <c r="I26" s="111">
        <v>100</v>
      </c>
      <c r="J26" s="86">
        <f t="shared" si="0"/>
        <v>100</v>
      </c>
      <c r="K26" s="371">
        <f>((((J28+J27)/2)+J26)/2)</f>
        <v>100</v>
      </c>
      <c r="L26" s="71"/>
      <c r="M26" s="414"/>
      <c r="N26" s="42"/>
    </row>
    <row r="27" spans="1:14" x14ac:dyDescent="0.25">
      <c r="A27" s="455"/>
      <c r="B27" s="275"/>
      <c r="C27" s="369"/>
      <c r="D27" s="369"/>
      <c r="E27" s="63" t="s">
        <v>7</v>
      </c>
      <c r="F27" s="271" t="s">
        <v>12</v>
      </c>
      <c r="G27" s="63" t="s">
        <v>13</v>
      </c>
      <c r="H27" s="99">
        <v>26</v>
      </c>
      <c r="I27" s="104">
        <v>26</v>
      </c>
      <c r="J27" s="86">
        <f t="shared" si="0"/>
        <v>100</v>
      </c>
      <c r="K27" s="372"/>
      <c r="L27" s="71" t="s">
        <v>160</v>
      </c>
      <c r="M27" s="414"/>
      <c r="N27" s="42"/>
    </row>
    <row r="28" spans="1:14" x14ac:dyDescent="0.25">
      <c r="A28" s="455"/>
      <c r="B28" s="275"/>
      <c r="C28" s="370"/>
      <c r="D28" s="370"/>
      <c r="E28" s="63" t="s">
        <v>7</v>
      </c>
      <c r="F28" s="271" t="s">
        <v>106</v>
      </c>
      <c r="G28" s="63" t="s">
        <v>43</v>
      </c>
      <c r="H28" s="99">
        <v>1648</v>
      </c>
      <c r="I28" s="104">
        <v>1648</v>
      </c>
      <c r="J28" s="86">
        <f t="shared" si="0"/>
        <v>100</v>
      </c>
      <c r="K28" s="373"/>
      <c r="L28" s="71"/>
      <c r="M28" s="414"/>
      <c r="N28" s="42"/>
    </row>
    <row r="29" spans="1:14" ht="30.75" customHeight="1" x14ac:dyDescent="0.25">
      <c r="A29" s="455"/>
      <c r="B29" s="451" t="s">
        <v>92</v>
      </c>
      <c r="C29" s="451" t="s">
        <v>124</v>
      </c>
      <c r="D29" s="451" t="s">
        <v>5</v>
      </c>
      <c r="E29" s="63" t="s">
        <v>6</v>
      </c>
      <c r="F29" s="72" t="s">
        <v>79</v>
      </c>
      <c r="G29" s="63" t="s">
        <v>10</v>
      </c>
      <c r="H29" s="90">
        <v>100</v>
      </c>
      <c r="I29" s="87">
        <v>100</v>
      </c>
      <c r="J29" s="86">
        <f t="shared" si="0"/>
        <v>100</v>
      </c>
      <c r="K29" s="364">
        <f t="shared" ref="K29" si="6">(J29+J30)/2</f>
        <v>100</v>
      </c>
      <c r="L29" s="71"/>
      <c r="M29" s="414"/>
      <c r="N29" s="42"/>
    </row>
    <row r="30" spans="1:14" x14ac:dyDescent="0.25">
      <c r="A30" s="455"/>
      <c r="B30" s="451"/>
      <c r="C30" s="451"/>
      <c r="D30" s="451"/>
      <c r="E30" s="63" t="s">
        <v>7</v>
      </c>
      <c r="F30" s="276" t="s">
        <v>93</v>
      </c>
      <c r="G30" s="63" t="s">
        <v>13</v>
      </c>
      <c r="H30" s="90">
        <v>10</v>
      </c>
      <c r="I30" s="87">
        <v>10</v>
      </c>
      <c r="J30" s="86">
        <f t="shared" si="0"/>
        <v>100</v>
      </c>
      <c r="K30" s="369"/>
      <c r="L30" s="71"/>
      <c r="M30" s="414"/>
      <c r="N30" s="42"/>
    </row>
    <row r="31" spans="1:14" ht="30.75" customHeight="1" x14ac:dyDescent="0.25">
      <c r="A31" s="455"/>
      <c r="B31" s="421" t="s">
        <v>108</v>
      </c>
      <c r="C31" s="368" t="s">
        <v>107</v>
      </c>
      <c r="D31" s="368" t="s">
        <v>5</v>
      </c>
      <c r="E31" s="63" t="s">
        <v>6</v>
      </c>
      <c r="F31" s="271" t="s">
        <v>105</v>
      </c>
      <c r="G31" s="63" t="s">
        <v>10</v>
      </c>
      <c r="H31" s="84">
        <v>100</v>
      </c>
      <c r="I31" s="59">
        <v>100</v>
      </c>
      <c r="J31" s="86">
        <f t="shared" si="0"/>
        <v>100</v>
      </c>
      <c r="K31" s="371">
        <f>((((J33+J32)/2)+J31)/2)</f>
        <v>100</v>
      </c>
      <c r="L31" s="71"/>
      <c r="M31" s="414"/>
      <c r="N31" s="42"/>
    </row>
    <row r="32" spans="1:14" x14ac:dyDescent="0.25">
      <c r="A32" s="455"/>
      <c r="B32" s="422"/>
      <c r="C32" s="369"/>
      <c r="D32" s="369"/>
      <c r="E32" s="63" t="s">
        <v>7</v>
      </c>
      <c r="F32" s="271" t="s">
        <v>12</v>
      </c>
      <c r="G32" s="63" t="s">
        <v>13</v>
      </c>
      <c r="H32" s="84">
        <v>20</v>
      </c>
      <c r="I32" s="59">
        <v>20</v>
      </c>
      <c r="J32" s="86">
        <f t="shared" si="0"/>
        <v>100</v>
      </c>
      <c r="K32" s="372"/>
      <c r="L32" s="71"/>
      <c r="M32" s="414"/>
      <c r="N32" s="42"/>
    </row>
    <row r="33" spans="1:14" x14ac:dyDescent="0.25">
      <c r="A33" s="455"/>
      <c r="B33" s="423"/>
      <c r="C33" s="370"/>
      <c r="D33" s="370"/>
      <c r="E33" s="63" t="s">
        <v>7</v>
      </c>
      <c r="F33" s="271" t="s">
        <v>14</v>
      </c>
      <c r="G33" s="25" t="s">
        <v>190</v>
      </c>
      <c r="H33" s="84">
        <v>3420</v>
      </c>
      <c r="I33" s="59">
        <v>3420</v>
      </c>
      <c r="J33" s="86">
        <f t="shared" si="0"/>
        <v>100</v>
      </c>
      <c r="K33" s="373"/>
      <c r="L33" s="71"/>
      <c r="M33" s="414"/>
      <c r="N33" s="42"/>
    </row>
    <row r="34" spans="1:14" ht="31.5" customHeight="1" x14ac:dyDescent="0.25">
      <c r="A34" s="455"/>
      <c r="B34" s="421" t="s">
        <v>77</v>
      </c>
      <c r="C34" s="368" t="s">
        <v>78</v>
      </c>
      <c r="D34" s="368" t="s">
        <v>76</v>
      </c>
      <c r="E34" s="63" t="s">
        <v>6</v>
      </c>
      <c r="F34" s="271" t="s">
        <v>105</v>
      </c>
      <c r="G34" s="63" t="s">
        <v>10</v>
      </c>
      <c r="H34" s="90">
        <v>100</v>
      </c>
      <c r="I34" s="87">
        <v>100</v>
      </c>
      <c r="J34" s="86">
        <f t="shared" si="0"/>
        <v>100</v>
      </c>
      <c r="K34" s="371">
        <f>((((J36+J35)/2)+J34)/2)</f>
        <v>100</v>
      </c>
      <c r="L34" s="71"/>
      <c r="M34" s="414"/>
      <c r="N34" s="42"/>
    </row>
    <row r="35" spans="1:14" x14ac:dyDescent="0.25">
      <c r="A35" s="455"/>
      <c r="B35" s="422"/>
      <c r="C35" s="369"/>
      <c r="D35" s="369"/>
      <c r="E35" s="63" t="s">
        <v>7</v>
      </c>
      <c r="F35" s="271" t="s">
        <v>109</v>
      </c>
      <c r="G35" s="63" t="s">
        <v>90</v>
      </c>
      <c r="H35" s="90">
        <v>1</v>
      </c>
      <c r="I35" s="87">
        <v>1</v>
      </c>
      <c r="J35" s="86">
        <f t="shared" si="0"/>
        <v>100</v>
      </c>
      <c r="K35" s="372"/>
      <c r="L35" s="75"/>
      <c r="M35" s="414"/>
      <c r="N35" s="42"/>
    </row>
    <row r="36" spans="1:14" x14ac:dyDescent="0.25">
      <c r="A36" s="456"/>
      <c r="B36" s="423"/>
      <c r="C36" s="370"/>
      <c r="D36" s="370"/>
      <c r="E36" s="63" t="s">
        <v>7</v>
      </c>
      <c r="F36" s="271" t="s">
        <v>110</v>
      </c>
      <c r="G36" s="63" t="s">
        <v>90</v>
      </c>
      <c r="H36" s="90">
        <v>6</v>
      </c>
      <c r="I36" s="87">
        <v>6</v>
      </c>
      <c r="J36" s="86">
        <f t="shared" si="0"/>
        <v>100</v>
      </c>
      <c r="K36" s="373"/>
      <c r="L36" s="75"/>
      <c r="M36" s="414"/>
      <c r="N36" s="44"/>
    </row>
  </sheetData>
  <autoFilter ref="A6:N36"/>
  <mergeCells count="60">
    <mergeCell ref="K11:K12"/>
    <mergeCell ref="K13:K14"/>
    <mergeCell ref="K15:K16"/>
    <mergeCell ref="K17:K18"/>
    <mergeCell ref="K9:K10"/>
    <mergeCell ref="L11:L12"/>
    <mergeCell ref="L13:L14"/>
    <mergeCell ref="L15:L16"/>
    <mergeCell ref="L7:L8"/>
    <mergeCell ref="L9:L10"/>
    <mergeCell ref="I2:N2"/>
    <mergeCell ref="I3:N3"/>
    <mergeCell ref="C5:I5"/>
    <mergeCell ref="C7:C8"/>
    <mergeCell ref="D7:D8"/>
    <mergeCell ref="K7:K8"/>
    <mergeCell ref="B9:B10"/>
    <mergeCell ref="C9:C10"/>
    <mergeCell ref="B23:B25"/>
    <mergeCell ref="C23:C25"/>
    <mergeCell ref="B7:B8"/>
    <mergeCell ref="B13:B14"/>
    <mergeCell ref="B15:B16"/>
    <mergeCell ref="C11:C12"/>
    <mergeCell ref="C13:C14"/>
    <mergeCell ref="C15:C16"/>
    <mergeCell ref="D9:D10"/>
    <mergeCell ref="C17:C18"/>
    <mergeCell ref="D17:D18"/>
    <mergeCell ref="C21:C22"/>
    <mergeCell ref="D21:D22"/>
    <mergeCell ref="D11:D12"/>
    <mergeCell ref="D13:D14"/>
    <mergeCell ref="D15:D16"/>
    <mergeCell ref="D31:D33"/>
    <mergeCell ref="K31:K33"/>
    <mergeCell ref="C19:C20"/>
    <mergeCell ref="D19:D20"/>
    <mergeCell ref="B19:B20"/>
    <mergeCell ref="D23:D25"/>
    <mergeCell ref="B21:B22"/>
    <mergeCell ref="K21:K22"/>
    <mergeCell ref="K19:K20"/>
    <mergeCell ref="K23:K25"/>
    <mergeCell ref="A7:A36"/>
    <mergeCell ref="M7:M36"/>
    <mergeCell ref="L19:L20"/>
    <mergeCell ref="C26:C28"/>
    <mergeCell ref="D26:D28"/>
    <mergeCell ref="K26:K28"/>
    <mergeCell ref="B29:B30"/>
    <mergeCell ref="C29:C30"/>
    <mergeCell ref="D29:D30"/>
    <mergeCell ref="K29:K30"/>
    <mergeCell ref="B34:B36"/>
    <mergeCell ref="C34:C36"/>
    <mergeCell ref="D34:D36"/>
    <mergeCell ref="K34:K36"/>
    <mergeCell ref="B31:B33"/>
    <mergeCell ref="C31:C33"/>
  </mergeCells>
  <pageMargins left="0.11811023622047245" right="0.11811023622047245" top="0.19685039370078741" bottom="0.15748031496062992" header="0.11811023622047245" footer="0.11811023622047245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9"/>
  <sheetViews>
    <sheetView view="pageBreakPreview" zoomScale="90" zoomScaleNormal="70" zoomScaleSheetLayoutView="90" workbookViewId="0">
      <pane xSplit="3" topLeftCell="D1" activePane="topRight" state="frozen"/>
      <selection activeCell="E14" sqref="E14"/>
      <selection pane="topRight" activeCell="I2" sqref="I2:N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7109375" style="1" customWidth="1"/>
    <col min="10" max="14" width="15.85546875" style="1"/>
    <col min="15" max="16" width="15.85546875" style="3"/>
    <col min="17" max="16384" width="15.85546875" style="1"/>
  </cols>
  <sheetData>
    <row r="1" spans="1:16" s="54" customFormat="1" x14ac:dyDescent="0.25">
      <c r="I1" s="54" t="s">
        <v>206</v>
      </c>
      <c r="O1" s="3"/>
      <c r="P1" s="3"/>
    </row>
    <row r="2" spans="1:16" s="54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54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54" customFormat="1" ht="18.75" customHeight="1" x14ac:dyDescent="0.25">
      <c r="O4" s="3"/>
      <c r="P4" s="3"/>
    </row>
    <row r="5" spans="1:16" s="54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6" spans="1:16" ht="96" x14ac:dyDescent="0.25">
      <c r="A6" s="29" t="s">
        <v>128</v>
      </c>
      <c r="B6" s="29" t="s">
        <v>153</v>
      </c>
      <c r="C6" s="12" t="s">
        <v>129</v>
      </c>
      <c r="D6" s="13" t="s">
        <v>0</v>
      </c>
      <c r="E6" s="12" t="s">
        <v>130</v>
      </c>
      <c r="F6" s="13" t="s">
        <v>1</v>
      </c>
      <c r="G6" s="13" t="s">
        <v>2</v>
      </c>
      <c r="H6" s="13" t="s">
        <v>3</v>
      </c>
      <c r="I6" s="13" t="s">
        <v>4</v>
      </c>
      <c r="J6" s="280" t="s">
        <v>24</v>
      </c>
      <c r="K6" s="280" t="s">
        <v>25</v>
      </c>
      <c r="L6" s="280" t="s">
        <v>131</v>
      </c>
      <c r="M6" s="280" t="s">
        <v>132</v>
      </c>
      <c r="N6" s="13" t="s">
        <v>26</v>
      </c>
    </row>
    <row r="7" spans="1:16" ht="72" x14ac:dyDescent="0.25">
      <c r="A7" s="458" t="s">
        <v>47</v>
      </c>
      <c r="B7" s="407" t="s">
        <v>60</v>
      </c>
      <c r="C7" s="374" t="s">
        <v>61</v>
      </c>
      <c r="D7" s="374" t="s">
        <v>5</v>
      </c>
      <c r="E7" s="4" t="s">
        <v>6</v>
      </c>
      <c r="F7" s="72" t="s">
        <v>9</v>
      </c>
      <c r="G7" s="23" t="s">
        <v>10</v>
      </c>
      <c r="H7" s="285">
        <v>100</v>
      </c>
      <c r="I7" s="285">
        <v>100</v>
      </c>
      <c r="J7" s="16">
        <f t="shared" ref="J7:J39" si="0">I7/H7*100</f>
        <v>100</v>
      </c>
      <c r="K7" s="364">
        <f>((((J9+J8)/2)+J7)/2)</f>
        <v>97.56637168141593</v>
      </c>
      <c r="L7" s="283"/>
      <c r="M7" s="377" t="s">
        <v>154</v>
      </c>
      <c r="N7" s="279">
        <f>(K7+K10+K13+K16+K19+K21+K23+K25+K27+K29+K31+K34+K37)/13</f>
        <v>100.12856937207494</v>
      </c>
    </row>
    <row r="8" spans="1:16" x14ac:dyDescent="0.25">
      <c r="A8" s="459"/>
      <c r="B8" s="408"/>
      <c r="C8" s="374"/>
      <c r="D8" s="374"/>
      <c r="E8" s="4" t="s">
        <v>7</v>
      </c>
      <c r="F8" s="72" t="s">
        <v>12</v>
      </c>
      <c r="G8" s="23" t="s">
        <v>13</v>
      </c>
      <c r="H8" s="285">
        <v>1</v>
      </c>
      <c r="I8" s="285">
        <v>1</v>
      </c>
      <c r="J8" s="16">
        <f t="shared" si="0"/>
        <v>100</v>
      </c>
      <c r="K8" s="365"/>
      <c r="L8" s="283"/>
      <c r="M8" s="378"/>
      <c r="N8" s="42"/>
    </row>
    <row r="9" spans="1:16" ht="24" customHeight="1" x14ac:dyDescent="0.25">
      <c r="A9" s="459"/>
      <c r="B9" s="409"/>
      <c r="C9" s="374"/>
      <c r="D9" s="374"/>
      <c r="E9" s="4" t="s">
        <v>7</v>
      </c>
      <c r="F9" s="72" t="s">
        <v>14</v>
      </c>
      <c r="G9" s="23" t="s">
        <v>21</v>
      </c>
      <c r="H9" s="285">
        <v>113</v>
      </c>
      <c r="I9" s="285">
        <v>102</v>
      </c>
      <c r="J9" s="16">
        <f t="shared" si="0"/>
        <v>90.265486725663706</v>
      </c>
      <c r="K9" s="366"/>
      <c r="L9" s="283"/>
      <c r="M9" s="378"/>
      <c r="N9" s="369" t="s">
        <v>161</v>
      </c>
    </row>
    <row r="10" spans="1:16" ht="72" x14ac:dyDescent="0.25">
      <c r="A10" s="459"/>
      <c r="B10" s="407" t="s">
        <v>63</v>
      </c>
      <c r="C10" s="374" t="s">
        <v>62</v>
      </c>
      <c r="D10" s="374" t="s">
        <v>5</v>
      </c>
      <c r="E10" s="4" t="s">
        <v>6</v>
      </c>
      <c r="F10" s="72" t="s">
        <v>9</v>
      </c>
      <c r="G10" s="23" t="s">
        <v>10</v>
      </c>
      <c r="H10" s="285">
        <v>100</v>
      </c>
      <c r="I10" s="285">
        <v>100</v>
      </c>
      <c r="J10" s="16">
        <f t="shared" si="0"/>
        <v>100</v>
      </c>
      <c r="K10" s="364">
        <f>((((J12+J11)/2)+J10)/2)</f>
        <v>103.26932923707118</v>
      </c>
      <c r="L10" s="283"/>
      <c r="M10" s="378"/>
      <c r="N10" s="369"/>
    </row>
    <row r="11" spans="1:16" x14ac:dyDescent="0.25">
      <c r="A11" s="459"/>
      <c r="B11" s="408"/>
      <c r="C11" s="374"/>
      <c r="D11" s="374"/>
      <c r="E11" s="4" t="s">
        <v>7</v>
      </c>
      <c r="F11" s="72" t="s">
        <v>12</v>
      </c>
      <c r="G11" s="23" t="s">
        <v>13</v>
      </c>
      <c r="H11" s="285">
        <v>15</v>
      </c>
      <c r="I11" s="285">
        <v>17</v>
      </c>
      <c r="J11" s="16">
        <f t="shared" si="0"/>
        <v>113.33333333333333</v>
      </c>
      <c r="K11" s="365"/>
      <c r="L11" s="283"/>
      <c r="M11" s="378"/>
      <c r="N11" s="419"/>
    </row>
    <row r="12" spans="1:16" x14ac:dyDescent="0.25">
      <c r="A12" s="459"/>
      <c r="B12" s="409"/>
      <c r="C12" s="374"/>
      <c r="D12" s="374"/>
      <c r="E12" s="4" t="s">
        <v>7</v>
      </c>
      <c r="F12" s="72" t="s">
        <v>14</v>
      </c>
      <c r="G12" s="23" t="s">
        <v>21</v>
      </c>
      <c r="H12" s="285">
        <v>1953</v>
      </c>
      <c r="I12" s="285">
        <v>1948</v>
      </c>
      <c r="J12" s="16">
        <f t="shared" si="0"/>
        <v>99.743983614951361</v>
      </c>
      <c r="K12" s="366"/>
      <c r="L12" s="283"/>
      <c r="M12" s="378"/>
      <c r="N12" s="419"/>
    </row>
    <row r="13" spans="1:16" ht="36" x14ac:dyDescent="0.25">
      <c r="A13" s="459"/>
      <c r="B13" s="451" t="s">
        <v>66</v>
      </c>
      <c r="C13" s="368" t="s">
        <v>64</v>
      </c>
      <c r="D13" s="374" t="s">
        <v>5</v>
      </c>
      <c r="E13" s="4" t="s">
        <v>6</v>
      </c>
      <c r="F13" s="72" t="s">
        <v>33</v>
      </c>
      <c r="G13" s="23" t="s">
        <v>10</v>
      </c>
      <c r="H13" s="285">
        <v>100</v>
      </c>
      <c r="I13" s="285">
        <v>100</v>
      </c>
      <c r="J13" s="16">
        <f t="shared" si="0"/>
        <v>100</v>
      </c>
      <c r="K13" s="364">
        <f>((((J15+J14)/2)+J13)/2)</f>
        <v>97.56637168141593</v>
      </c>
      <c r="L13" s="283"/>
      <c r="M13" s="378"/>
      <c r="N13" s="419"/>
    </row>
    <row r="14" spans="1:16" x14ac:dyDescent="0.25">
      <c r="A14" s="459"/>
      <c r="B14" s="451"/>
      <c r="C14" s="369"/>
      <c r="D14" s="374"/>
      <c r="E14" s="4" t="s">
        <v>7</v>
      </c>
      <c r="F14" s="72" t="s">
        <v>12</v>
      </c>
      <c r="G14" s="23" t="s">
        <v>13</v>
      </c>
      <c r="H14" s="285">
        <v>1</v>
      </c>
      <c r="I14" s="285">
        <v>1</v>
      </c>
      <c r="J14" s="16">
        <f t="shared" si="0"/>
        <v>100</v>
      </c>
      <c r="K14" s="365"/>
      <c r="L14" s="283"/>
      <c r="M14" s="378"/>
      <c r="N14" s="419"/>
    </row>
    <row r="15" spans="1:16" x14ac:dyDescent="0.25">
      <c r="A15" s="459"/>
      <c r="B15" s="451"/>
      <c r="C15" s="370"/>
      <c r="D15" s="374"/>
      <c r="E15" s="4" t="s">
        <v>7</v>
      </c>
      <c r="F15" s="72" t="s">
        <v>14</v>
      </c>
      <c r="G15" s="23" t="s">
        <v>21</v>
      </c>
      <c r="H15" s="285">
        <v>113</v>
      </c>
      <c r="I15" s="285">
        <v>102</v>
      </c>
      <c r="J15" s="16">
        <f t="shared" si="0"/>
        <v>90.265486725663706</v>
      </c>
      <c r="K15" s="366"/>
      <c r="L15" s="283"/>
      <c r="M15" s="378"/>
      <c r="N15" s="419"/>
    </row>
    <row r="16" spans="1:16" ht="36" x14ac:dyDescent="0.25">
      <c r="A16" s="459"/>
      <c r="B16" s="451" t="s">
        <v>67</v>
      </c>
      <c r="C16" s="374" t="s">
        <v>65</v>
      </c>
      <c r="D16" s="374" t="s">
        <v>5</v>
      </c>
      <c r="E16" s="4" t="s">
        <v>6</v>
      </c>
      <c r="F16" s="72" t="s">
        <v>33</v>
      </c>
      <c r="G16" s="23" t="s">
        <v>10</v>
      </c>
      <c r="H16" s="285">
        <v>100</v>
      </c>
      <c r="I16" s="285">
        <v>100</v>
      </c>
      <c r="J16" s="16">
        <f t="shared" si="0"/>
        <v>100</v>
      </c>
      <c r="K16" s="364">
        <f>((((J18+J17)/2)+J16)/2)</f>
        <v>103.26932923707118</v>
      </c>
      <c r="L16" s="283"/>
      <c r="M16" s="378"/>
      <c r="N16" s="419"/>
    </row>
    <row r="17" spans="1:14" x14ac:dyDescent="0.25">
      <c r="A17" s="459"/>
      <c r="B17" s="451"/>
      <c r="C17" s="374"/>
      <c r="D17" s="374"/>
      <c r="E17" s="4" t="s">
        <v>7</v>
      </c>
      <c r="F17" s="72" t="s">
        <v>12</v>
      </c>
      <c r="G17" s="23" t="s">
        <v>13</v>
      </c>
      <c r="H17" s="285">
        <v>15</v>
      </c>
      <c r="I17" s="285">
        <v>17</v>
      </c>
      <c r="J17" s="16">
        <f t="shared" si="0"/>
        <v>113.33333333333333</v>
      </c>
      <c r="K17" s="365"/>
      <c r="L17" s="283"/>
      <c r="M17" s="378"/>
      <c r="N17" s="419"/>
    </row>
    <row r="18" spans="1:14" x14ac:dyDescent="0.25">
      <c r="A18" s="459"/>
      <c r="B18" s="451"/>
      <c r="C18" s="374"/>
      <c r="D18" s="374"/>
      <c r="E18" s="4" t="s">
        <v>7</v>
      </c>
      <c r="F18" s="72" t="s">
        <v>14</v>
      </c>
      <c r="G18" s="23" t="s">
        <v>21</v>
      </c>
      <c r="H18" s="285">
        <v>1953</v>
      </c>
      <c r="I18" s="285">
        <v>1948</v>
      </c>
      <c r="J18" s="16">
        <f t="shared" si="0"/>
        <v>99.743983614951361</v>
      </c>
      <c r="K18" s="366"/>
      <c r="L18" s="283"/>
      <c r="M18" s="378"/>
      <c r="N18" s="419"/>
    </row>
    <row r="19" spans="1:14" ht="36" x14ac:dyDescent="0.25">
      <c r="A19" s="459"/>
      <c r="B19" s="407" t="s">
        <v>68</v>
      </c>
      <c r="C19" s="374" t="s">
        <v>32</v>
      </c>
      <c r="D19" s="374" t="s">
        <v>5</v>
      </c>
      <c r="E19" s="4" t="s">
        <v>6</v>
      </c>
      <c r="F19" s="72" t="s">
        <v>33</v>
      </c>
      <c r="G19" s="23" t="s">
        <v>10</v>
      </c>
      <c r="H19" s="285">
        <v>100</v>
      </c>
      <c r="I19" s="285">
        <v>100</v>
      </c>
      <c r="J19" s="16">
        <f t="shared" si="0"/>
        <v>100</v>
      </c>
      <c r="K19" s="364">
        <f>(J19+J20)/2</f>
        <v>100</v>
      </c>
      <c r="L19" s="283"/>
      <c r="M19" s="378"/>
      <c r="N19" s="419"/>
    </row>
    <row r="20" spans="1:14" x14ac:dyDescent="0.25">
      <c r="A20" s="459"/>
      <c r="B20" s="409"/>
      <c r="C20" s="374"/>
      <c r="D20" s="374"/>
      <c r="E20" s="4" t="s">
        <v>7</v>
      </c>
      <c r="F20" s="72" t="s">
        <v>12</v>
      </c>
      <c r="G20" s="23" t="s">
        <v>13</v>
      </c>
      <c r="H20" s="285">
        <v>26</v>
      </c>
      <c r="I20" s="285">
        <v>26</v>
      </c>
      <c r="J20" s="16">
        <f t="shared" si="0"/>
        <v>100</v>
      </c>
      <c r="K20" s="369"/>
      <c r="L20" s="72"/>
      <c r="M20" s="378"/>
      <c r="N20" s="419"/>
    </row>
    <row r="21" spans="1:14" ht="36" x14ac:dyDescent="0.25">
      <c r="A21" s="459"/>
      <c r="B21" s="407" t="s">
        <v>70</v>
      </c>
      <c r="C21" s="374" t="s">
        <v>163</v>
      </c>
      <c r="D21" s="374" t="s">
        <v>5</v>
      </c>
      <c r="E21" s="25" t="s">
        <v>6</v>
      </c>
      <c r="F21" s="72" t="s">
        <v>33</v>
      </c>
      <c r="G21" s="63" t="s">
        <v>10</v>
      </c>
      <c r="H21" s="285">
        <v>100</v>
      </c>
      <c r="I21" s="285">
        <v>100</v>
      </c>
      <c r="J21" s="16">
        <f t="shared" si="0"/>
        <v>100</v>
      </c>
      <c r="K21" s="364">
        <f>(J21+J22)/2</f>
        <v>100</v>
      </c>
      <c r="L21" s="283"/>
      <c r="M21" s="378"/>
      <c r="N21" s="419"/>
    </row>
    <row r="22" spans="1:14" x14ac:dyDescent="0.25">
      <c r="A22" s="459"/>
      <c r="B22" s="409"/>
      <c r="C22" s="374"/>
      <c r="D22" s="374"/>
      <c r="E22" s="25" t="s">
        <v>7</v>
      </c>
      <c r="F22" s="72" t="s">
        <v>12</v>
      </c>
      <c r="G22" s="63" t="s">
        <v>13</v>
      </c>
      <c r="H22" s="285">
        <v>2</v>
      </c>
      <c r="I22" s="285">
        <v>2</v>
      </c>
      <c r="J22" s="16">
        <f t="shared" si="0"/>
        <v>100</v>
      </c>
      <c r="K22" s="369"/>
      <c r="L22" s="72"/>
      <c r="M22" s="378"/>
      <c r="N22" s="419"/>
    </row>
    <row r="23" spans="1:14" ht="36" x14ac:dyDescent="0.25">
      <c r="A23" s="459"/>
      <c r="B23" s="388" t="s">
        <v>74</v>
      </c>
      <c r="C23" s="374" t="s">
        <v>34</v>
      </c>
      <c r="D23" s="374" t="s">
        <v>5</v>
      </c>
      <c r="E23" s="4" t="s">
        <v>6</v>
      </c>
      <c r="F23" s="72" t="s">
        <v>35</v>
      </c>
      <c r="G23" s="23" t="s">
        <v>10</v>
      </c>
      <c r="H23" s="286">
        <v>100</v>
      </c>
      <c r="I23" s="286">
        <v>100</v>
      </c>
      <c r="J23" s="16">
        <f t="shared" si="0"/>
        <v>100</v>
      </c>
      <c r="K23" s="364">
        <f>(J23+J24)/2</f>
        <v>100</v>
      </c>
      <c r="L23" s="283"/>
      <c r="M23" s="378"/>
      <c r="N23" s="419"/>
    </row>
    <row r="24" spans="1:14" x14ac:dyDescent="0.25">
      <c r="A24" s="459"/>
      <c r="B24" s="390"/>
      <c r="C24" s="374"/>
      <c r="D24" s="374"/>
      <c r="E24" s="4" t="s">
        <v>7</v>
      </c>
      <c r="F24" s="72" t="s">
        <v>12</v>
      </c>
      <c r="G24" s="23" t="s">
        <v>13</v>
      </c>
      <c r="H24" s="286">
        <v>28</v>
      </c>
      <c r="I24" s="286">
        <v>28</v>
      </c>
      <c r="J24" s="16">
        <f t="shared" si="0"/>
        <v>100</v>
      </c>
      <c r="K24" s="369"/>
      <c r="L24" s="72"/>
      <c r="M24" s="378"/>
      <c r="N24" s="419"/>
    </row>
    <row r="25" spans="1:14" ht="36" x14ac:dyDescent="0.25">
      <c r="A25" s="459"/>
      <c r="B25" s="407" t="s">
        <v>73</v>
      </c>
      <c r="C25" s="374" t="s">
        <v>95</v>
      </c>
      <c r="D25" s="374" t="s">
        <v>5</v>
      </c>
      <c r="E25" s="4" t="s">
        <v>6</v>
      </c>
      <c r="F25" s="72" t="s">
        <v>35</v>
      </c>
      <c r="G25" s="23" t="s">
        <v>10</v>
      </c>
      <c r="H25" s="286">
        <v>100</v>
      </c>
      <c r="I25" s="286">
        <v>100</v>
      </c>
      <c r="J25" s="16">
        <f t="shared" si="0"/>
        <v>100</v>
      </c>
      <c r="K25" s="364">
        <f>(J25+J26)/2</f>
        <v>100</v>
      </c>
      <c r="L25" s="283"/>
      <c r="M25" s="378"/>
      <c r="N25" s="419"/>
    </row>
    <row r="26" spans="1:14" x14ac:dyDescent="0.25">
      <c r="A26" s="459"/>
      <c r="B26" s="409"/>
      <c r="C26" s="374"/>
      <c r="D26" s="374"/>
      <c r="E26" s="4" t="s">
        <v>7</v>
      </c>
      <c r="F26" s="72" t="s">
        <v>12</v>
      </c>
      <c r="G26" s="23" t="s">
        <v>13</v>
      </c>
      <c r="H26" s="286">
        <v>1</v>
      </c>
      <c r="I26" s="286">
        <v>1</v>
      </c>
      <c r="J26" s="16">
        <f t="shared" si="0"/>
        <v>100</v>
      </c>
      <c r="K26" s="370"/>
      <c r="L26" s="72"/>
      <c r="M26" s="378"/>
      <c r="N26" s="419"/>
    </row>
    <row r="27" spans="1:14" ht="36" x14ac:dyDescent="0.25">
      <c r="A27" s="459"/>
      <c r="B27" s="281"/>
      <c r="C27" s="368" t="s">
        <v>37</v>
      </c>
      <c r="D27" s="368" t="s">
        <v>5</v>
      </c>
      <c r="E27" s="4" t="s">
        <v>6</v>
      </c>
      <c r="F27" s="72" t="s">
        <v>35</v>
      </c>
      <c r="G27" s="23" t="s">
        <v>10</v>
      </c>
      <c r="H27" s="286">
        <v>100</v>
      </c>
      <c r="I27" s="286">
        <v>100</v>
      </c>
      <c r="J27" s="16">
        <f t="shared" si="0"/>
        <v>100</v>
      </c>
      <c r="K27" s="364">
        <f>(J28+J29)/2</f>
        <v>100</v>
      </c>
      <c r="L27" s="72"/>
      <c r="M27" s="378"/>
      <c r="N27" s="419"/>
    </row>
    <row r="28" spans="1:14" x14ac:dyDescent="0.25">
      <c r="A28" s="459"/>
      <c r="B28" s="281"/>
      <c r="C28" s="370"/>
      <c r="D28" s="370"/>
      <c r="E28" s="4" t="s">
        <v>7</v>
      </c>
      <c r="F28" s="72" t="s">
        <v>12</v>
      </c>
      <c r="G28" s="23" t="s">
        <v>13</v>
      </c>
      <c r="H28" s="286">
        <v>4</v>
      </c>
      <c r="I28" s="286">
        <v>4</v>
      </c>
      <c r="J28" s="16">
        <f t="shared" si="0"/>
        <v>100</v>
      </c>
      <c r="K28" s="366"/>
      <c r="L28" s="72"/>
      <c r="M28" s="378"/>
      <c r="N28" s="419"/>
    </row>
    <row r="29" spans="1:14" ht="36" x14ac:dyDescent="0.25">
      <c r="A29" s="459"/>
      <c r="B29" s="407" t="s">
        <v>75</v>
      </c>
      <c r="C29" s="374" t="s">
        <v>253</v>
      </c>
      <c r="D29" s="374" t="s">
        <v>5</v>
      </c>
      <c r="E29" s="4" t="s">
        <v>6</v>
      </c>
      <c r="F29" s="72" t="s">
        <v>38</v>
      </c>
      <c r="G29" s="23" t="s">
        <v>10</v>
      </c>
      <c r="H29" s="286">
        <v>100</v>
      </c>
      <c r="I29" s="286">
        <v>100</v>
      </c>
      <c r="J29" s="16">
        <f t="shared" si="0"/>
        <v>100</v>
      </c>
      <c r="K29" s="364">
        <f>(J29+J30)/2</f>
        <v>100</v>
      </c>
      <c r="L29" s="283"/>
      <c r="M29" s="378"/>
      <c r="N29" s="419"/>
    </row>
    <row r="30" spans="1:14" x14ac:dyDescent="0.25">
      <c r="A30" s="459"/>
      <c r="B30" s="409"/>
      <c r="C30" s="374"/>
      <c r="D30" s="374"/>
      <c r="E30" s="4" t="s">
        <v>7</v>
      </c>
      <c r="F30" s="72" t="s">
        <v>12</v>
      </c>
      <c r="G30" s="23" t="s">
        <v>13</v>
      </c>
      <c r="H30" s="286">
        <v>1</v>
      </c>
      <c r="I30" s="286">
        <v>1</v>
      </c>
      <c r="J30" s="16">
        <f t="shared" si="0"/>
        <v>100</v>
      </c>
      <c r="K30" s="369"/>
      <c r="L30" s="72"/>
      <c r="M30" s="378"/>
      <c r="N30" s="419"/>
    </row>
    <row r="31" spans="1:14" ht="24" x14ac:dyDescent="0.25">
      <c r="A31" s="459"/>
      <c r="B31" s="421" t="s">
        <v>104</v>
      </c>
      <c r="C31" s="368" t="s">
        <v>40</v>
      </c>
      <c r="D31" s="368" t="s">
        <v>5</v>
      </c>
      <c r="E31" s="4" t="s">
        <v>6</v>
      </c>
      <c r="F31" s="280" t="s">
        <v>41</v>
      </c>
      <c r="G31" s="4" t="s">
        <v>10</v>
      </c>
      <c r="H31" s="287">
        <v>100</v>
      </c>
      <c r="I31" s="287">
        <v>100</v>
      </c>
      <c r="J31" s="16">
        <f t="shared" si="0"/>
        <v>100</v>
      </c>
      <c r="K31" s="364">
        <f>(J31+J32)/2</f>
        <v>100</v>
      </c>
      <c r="L31" s="283"/>
      <c r="M31" s="378"/>
      <c r="N31" s="419"/>
    </row>
    <row r="32" spans="1:14" x14ac:dyDescent="0.25">
      <c r="A32" s="459"/>
      <c r="B32" s="422"/>
      <c r="C32" s="369"/>
      <c r="D32" s="369"/>
      <c r="E32" s="4" t="s">
        <v>7</v>
      </c>
      <c r="F32" s="280" t="s">
        <v>12</v>
      </c>
      <c r="G32" s="4" t="s">
        <v>13</v>
      </c>
      <c r="H32" s="6">
        <v>62</v>
      </c>
      <c r="I32" s="6">
        <v>62</v>
      </c>
      <c r="J32" s="16">
        <f t="shared" si="0"/>
        <v>100</v>
      </c>
      <c r="K32" s="365"/>
      <c r="L32" s="283"/>
      <c r="M32" s="378"/>
      <c r="N32" s="419"/>
    </row>
    <row r="33" spans="1:14" x14ac:dyDescent="0.25">
      <c r="A33" s="459"/>
      <c r="B33" s="423"/>
      <c r="C33" s="370"/>
      <c r="D33" s="370"/>
      <c r="E33" s="4" t="s">
        <v>7</v>
      </c>
      <c r="F33" s="280" t="s">
        <v>106</v>
      </c>
      <c r="G33" s="4" t="s">
        <v>43</v>
      </c>
      <c r="H33" s="6">
        <v>514</v>
      </c>
      <c r="I33" s="6">
        <v>514</v>
      </c>
      <c r="J33" s="16">
        <f t="shared" si="0"/>
        <v>100</v>
      </c>
      <c r="K33" s="365"/>
      <c r="L33" s="283"/>
      <c r="M33" s="378"/>
      <c r="N33" s="419"/>
    </row>
    <row r="34" spans="1:14" ht="24" x14ac:dyDescent="0.25">
      <c r="A34" s="459"/>
      <c r="B34" s="284"/>
      <c r="C34" s="368" t="s">
        <v>171</v>
      </c>
      <c r="D34" s="368" t="s">
        <v>5</v>
      </c>
      <c r="E34" s="4" t="s">
        <v>6</v>
      </c>
      <c r="F34" s="280" t="s">
        <v>41</v>
      </c>
      <c r="G34" s="4" t="s">
        <v>10</v>
      </c>
      <c r="H34" s="287">
        <v>100</v>
      </c>
      <c r="I34" s="287">
        <v>100</v>
      </c>
      <c r="J34" s="16">
        <f t="shared" si="0"/>
        <v>100</v>
      </c>
      <c r="K34" s="364">
        <f t="shared" ref="K34" si="1">(J34+J35)/2</f>
        <v>100</v>
      </c>
      <c r="L34" s="283"/>
      <c r="M34" s="133"/>
      <c r="N34" s="419"/>
    </row>
    <row r="35" spans="1:14" x14ac:dyDescent="0.25">
      <c r="A35" s="459"/>
      <c r="B35" s="284"/>
      <c r="C35" s="369"/>
      <c r="D35" s="369"/>
      <c r="E35" s="4" t="s">
        <v>7</v>
      </c>
      <c r="F35" s="280" t="s">
        <v>12</v>
      </c>
      <c r="G35" s="4" t="s">
        <v>13</v>
      </c>
      <c r="H35" s="6">
        <v>11</v>
      </c>
      <c r="I35" s="6">
        <v>11</v>
      </c>
      <c r="J35" s="16">
        <f t="shared" si="0"/>
        <v>100</v>
      </c>
      <c r="K35" s="365"/>
      <c r="L35" s="283"/>
      <c r="M35" s="133"/>
      <c r="N35" s="133"/>
    </row>
    <row r="36" spans="1:14" x14ac:dyDescent="0.25">
      <c r="A36" s="459"/>
      <c r="B36" s="284"/>
      <c r="C36" s="370"/>
      <c r="D36" s="370"/>
      <c r="E36" s="4" t="s">
        <v>7</v>
      </c>
      <c r="F36" s="280" t="s">
        <v>106</v>
      </c>
      <c r="G36" s="4" t="s">
        <v>43</v>
      </c>
      <c r="H36" s="6">
        <v>440</v>
      </c>
      <c r="I36" s="6">
        <v>440</v>
      </c>
      <c r="J36" s="16">
        <f t="shared" si="0"/>
        <v>100</v>
      </c>
      <c r="K36" s="365"/>
      <c r="L36" s="283"/>
      <c r="M36" s="133"/>
      <c r="N36" s="133"/>
    </row>
    <row r="37" spans="1:14" ht="24" x14ac:dyDescent="0.25">
      <c r="A37" s="459"/>
      <c r="B37" s="284"/>
      <c r="C37" s="368" t="s">
        <v>78</v>
      </c>
      <c r="D37" s="368" t="s">
        <v>76</v>
      </c>
      <c r="E37" s="63" t="s">
        <v>6</v>
      </c>
      <c r="F37" s="280" t="s">
        <v>79</v>
      </c>
      <c r="G37" s="23" t="s">
        <v>10</v>
      </c>
      <c r="H37" s="287">
        <v>100</v>
      </c>
      <c r="I37" s="287">
        <v>100</v>
      </c>
      <c r="J37" s="16">
        <f t="shared" si="0"/>
        <v>100</v>
      </c>
      <c r="K37" s="413">
        <f t="shared" ref="K37" si="2">(J37+J38)/2</f>
        <v>100</v>
      </c>
      <c r="L37" s="283"/>
      <c r="M37" s="133"/>
      <c r="N37" s="133"/>
    </row>
    <row r="38" spans="1:14" x14ac:dyDescent="0.25">
      <c r="A38" s="459"/>
      <c r="B38" s="284"/>
      <c r="C38" s="369"/>
      <c r="D38" s="369"/>
      <c r="E38" s="63" t="s">
        <v>7</v>
      </c>
      <c r="F38" s="280" t="s">
        <v>80</v>
      </c>
      <c r="G38" s="23" t="s">
        <v>82</v>
      </c>
      <c r="H38" s="6">
        <v>1</v>
      </c>
      <c r="I38" s="6">
        <v>1</v>
      </c>
      <c r="J38" s="16">
        <f t="shared" si="0"/>
        <v>100</v>
      </c>
      <c r="K38" s="413"/>
      <c r="L38" s="283"/>
      <c r="M38" s="133"/>
      <c r="N38" s="133"/>
    </row>
    <row r="39" spans="1:14" x14ac:dyDescent="0.25">
      <c r="A39" s="460"/>
      <c r="B39" s="284"/>
      <c r="C39" s="370"/>
      <c r="D39" s="370"/>
      <c r="E39" s="63" t="s">
        <v>7</v>
      </c>
      <c r="F39" s="280" t="s">
        <v>81</v>
      </c>
      <c r="G39" s="23" t="s">
        <v>82</v>
      </c>
      <c r="H39" s="6">
        <v>3</v>
      </c>
      <c r="I39" s="6">
        <v>3</v>
      </c>
      <c r="J39" s="16">
        <f t="shared" si="0"/>
        <v>100</v>
      </c>
      <c r="K39" s="413"/>
      <c r="L39" s="283"/>
      <c r="M39" s="169"/>
      <c r="N39" s="169"/>
    </row>
  </sheetData>
  <mergeCells count="56">
    <mergeCell ref="A7:A39"/>
    <mergeCell ref="B7:B9"/>
    <mergeCell ref="M7:M33"/>
    <mergeCell ref="B10:B12"/>
    <mergeCell ref="C10:C12"/>
    <mergeCell ref="D10:D12"/>
    <mergeCell ref="K10:K12"/>
    <mergeCell ref="B13:B15"/>
    <mergeCell ref="B19:B20"/>
    <mergeCell ref="C19:C20"/>
    <mergeCell ref="D19:D20"/>
    <mergeCell ref="K19:K20"/>
    <mergeCell ref="B29:B30"/>
    <mergeCell ref="C29:C30"/>
    <mergeCell ref="C37:C39"/>
    <mergeCell ref="D37:D39"/>
    <mergeCell ref="K37:K39"/>
    <mergeCell ref="C34:C36"/>
    <mergeCell ref="D34:D36"/>
    <mergeCell ref="K34:K36"/>
    <mergeCell ref="B31:B33"/>
    <mergeCell ref="C31:C33"/>
    <mergeCell ref="D31:D33"/>
    <mergeCell ref="K31:K33"/>
    <mergeCell ref="B21:B22"/>
    <mergeCell ref="C21:C22"/>
    <mergeCell ref="D21:D22"/>
    <mergeCell ref="K21:K22"/>
    <mergeCell ref="C7:C9"/>
    <mergeCell ref="D7:D9"/>
    <mergeCell ref="K7:K9"/>
    <mergeCell ref="C13:C15"/>
    <mergeCell ref="D13:D15"/>
    <mergeCell ref="K13:K15"/>
    <mergeCell ref="B16:B18"/>
    <mergeCell ref="C16:C18"/>
    <mergeCell ref="D16:D18"/>
    <mergeCell ref="K16:K18"/>
    <mergeCell ref="B23:B24"/>
    <mergeCell ref="C23:C24"/>
    <mergeCell ref="D23:D24"/>
    <mergeCell ref="K23:K24"/>
    <mergeCell ref="C27:C28"/>
    <mergeCell ref="B25:B26"/>
    <mergeCell ref="C25:C26"/>
    <mergeCell ref="D25:D26"/>
    <mergeCell ref="K25:K26"/>
    <mergeCell ref="I2:N2"/>
    <mergeCell ref="I3:N3"/>
    <mergeCell ref="C5:I5"/>
    <mergeCell ref="D27:D28"/>
    <mergeCell ref="K27:K28"/>
    <mergeCell ref="N11:N34"/>
    <mergeCell ref="N9:N10"/>
    <mergeCell ref="D29:D30"/>
    <mergeCell ref="K29:K30"/>
  </mergeCells>
  <pageMargins left="0.11811023622047245" right="0.11811023622047245" top="0.15748031496062992" bottom="0.19685039370078741" header="0.11811023622047245" footer="0.11811023622047245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2"/>
  <sheetViews>
    <sheetView view="pageBreakPreview" zoomScale="90" zoomScaleNormal="70" zoomScaleSheetLayoutView="90" workbookViewId="0">
      <pane xSplit="3" topLeftCell="D1" activePane="topRight" state="frozen"/>
      <selection activeCell="E14" sqref="E14"/>
      <selection pane="topRight" activeCell="I2" sqref="I2:N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85546875" style="1" customWidth="1"/>
    <col min="10" max="14" width="15.85546875" style="1"/>
    <col min="15" max="16" width="15.85546875" style="3"/>
    <col min="17" max="16384" width="15.85546875" style="1"/>
  </cols>
  <sheetData>
    <row r="1" spans="1:16" s="53" customFormat="1" x14ac:dyDescent="0.25">
      <c r="I1" s="53" t="s">
        <v>207</v>
      </c>
      <c r="O1" s="3"/>
      <c r="P1" s="3"/>
    </row>
    <row r="2" spans="1:16" s="53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53" customFormat="1" ht="15" customHeigh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53" customFormat="1" ht="18.75" customHeight="1" x14ac:dyDescent="0.25">
      <c r="K4" s="53" t="s">
        <v>160</v>
      </c>
      <c r="O4" s="3"/>
      <c r="P4" s="3"/>
    </row>
    <row r="5" spans="1:16" s="53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96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289" t="s">
        <v>24</v>
      </c>
      <c r="K7" s="289" t="s">
        <v>25</v>
      </c>
      <c r="L7" s="289" t="s">
        <v>131</v>
      </c>
      <c r="M7" s="289" t="s">
        <v>132</v>
      </c>
      <c r="N7" s="13" t="s">
        <v>26</v>
      </c>
    </row>
    <row r="8" spans="1:16" ht="72" x14ac:dyDescent="0.25">
      <c r="A8" s="458" t="s">
        <v>54</v>
      </c>
      <c r="B8" s="451" t="s">
        <v>98</v>
      </c>
      <c r="C8" s="451" t="s">
        <v>122</v>
      </c>
      <c r="D8" s="407" t="s">
        <v>5</v>
      </c>
      <c r="E8" s="25" t="s">
        <v>6</v>
      </c>
      <c r="F8" s="72" t="s">
        <v>9</v>
      </c>
      <c r="G8" s="25" t="s">
        <v>10</v>
      </c>
      <c r="H8" s="85">
        <v>100</v>
      </c>
      <c r="I8" s="90">
        <v>100</v>
      </c>
      <c r="J8" s="34">
        <f t="shared" ref="J8:J22" si="0">I8/H8*100</f>
        <v>100</v>
      </c>
      <c r="K8" s="364">
        <f>((((J10+J9)/2)+J8)/2)</f>
        <v>100</v>
      </c>
      <c r="L8" s="135"/>
      <c r="M8" s="288" t="s">
        <v>154</v>
      </c>
      <c r="N8" s="113">
        <f>(K8+K14+K18+K20+K11+K16)/6</f>
        <v>100</v>
      </c>
    </row>
    <row r="9" spans="1:16" x14ac:dyDescent="0.25">
      <c r="A9" s="459"/>
      <c r="B9" s="451"/>
      <c r="C9" s="451"/>
      <c r="D9" s="408"/>
      <c r="E9" s="25" t="s">
        <v>7</v>
      </c>
      <c r="F9" s="72" t="s">
        <v>12</v>
      </c>
      <c r="G9" s="25" t="s">
        <v>13</v>
      </c>
      <c r="H9" s="85">
        <v>10</v>
      </c>
      <c r="I9" s="90">
        <v>10</v>
      </c>
      <c r="J9" s="34">
        <f t="shared" si="0"/>
        <v>100</v>
      </c>
      <c r="K9" s="365"/>
      <c r="L9" s="135"/>
      <c r="M9" s="79"/>
      <c r="N9" s="128"/>
    </row>
    <row r="10" spans="1:16" x14ac:dyDescent="0.25">
      <c r="A10" s="459"/>
      <c r="B10" s="451"/>
      <c r="C10" s="451"/>
      <c r="D10" s="409"/>
      <c r="E10" s="25" t="s">
        <v>7</v>
      </c>
      <c r="F10" s="72" t="s">
        <v>14</v>
      </c>
      <c r="G10" s="25" t="s">
        <v>15</v>
      </c>
      <c r="H10" s="85">
        <v>1280</v>
      </c>
      <c r="I10" s="90">
        <v>1280</v>
      </c>
      <c r="J10" s="34">
        <f>I10/H10*100</f>
        <v>100</v>
      </c>
      <c r="K10" s="365"/>
      <c r="L10" s="135"/>
      <c r="M10" s="79"/>
      <c r="N10" s="128"/>
    </row>
    <row r="11" spans="1:16" ht="24" x14ac:dyDescent="0.25">
      <c r="A11" s="459"/>
      <c r="B11" s="294"/>
      <c r="C11" s="374" t="s">
        <v>121</v>
      </c>
      <c r="D11" s="374" t="s">
        <v>5</v>
      </c>
      <c r="E11" s="25" t="s">
        <v>6</v>
      </c>
      <c r="F11" s="289" t="s">
        <v>18</v>
      </c>
      <c r="G11" s="25" t="s">
        <v>10</v>
      </c>
      <c r="H11" s="80">
        <v>100</v>
      </c>
      <c r="I11" s="80">
        <v>100</v>
      </c>
      <c r="J11" s="34">
        <f t="shared" ref="J11:J13" si="1">I11/H11*100</f>
        <v>100</v>
      </c>
      <c r="K11" s="364">
        <f>((((J13+J12)/2)+J11)/2)</f>
        <v>100</v>
      </c>
      <c r="L11" s="135"/>
      <c r="M11" s="79"/>
      <c r="N11" s="295" t="s">
        <v>161</v>
      </c>
    </row>
    <row r="12" spans="1:16" x14ac:dyDescent="0.25">
      <c r="A12" s="459"/>
      <c r="B12" s="294"/>
      <c r="C12" s="374"/>
      <c r="D12" s="374"/>
      <c r="E12" s="25" t="s">
        <v>7</v>
      </c>
      <c r="F12" s="289" t="s">
        <v>12</v>
      </c>
      <c r="G12" s="25" t="s">
        <v>13</v>
      </c>
      <c r="H12" s="81">
        <v>10</v>
      </c>
      <c r="I12" s="81">
        <v>10</v>
      </c>
      <c r="J12" s="102">
        <f t="shared" si="1"/>
        <v>100</v>
      </c>
      <c r="K12" s="365"/>
      <c r="L12" s="135"/>
      <c r="M12" s="79"/>
      <c r="N12" s="128"/>
    </row>
    <row r="13" spans="1:16" x14ac:dyDescent="0.25">
      <c r="A13" s="459"/>
      <c r="B13" s="294"/>
      <c r="C13" s="374"/>
      <c r="D13" s="374"/>
      <c r="E13" s="25" t="s">
        <v>7</v>
      </c>
      <c r="F13" s="289" t="s">
        <v>14</v>
      </c>
      <c r="G13" s="25" t="s">
        <v>21</v>
      </c>
      <c r="H13" s="25">
        <v>1280</v>
      </c>
      <c r="I13" s="25">
        <v>1280</v>
      </c>
      <c r="J13" s="102">
        <f t="shared" si="1"/>
        <v>100</v>
      </c>
      <c r="K13" s="365"/>
      <c r="L13" s="135"/>
      <c r="M13" s="79"/>
      <c r="N13" s="42"/>
    </row>
    <row r="14" spans="1:16" ht="36" x14ac:dyDescent="0.25">
      <c r="A14" s="459"/>
      <c r="B14" s="451" t="s">
        <v>68</v>
      </c>
      <c r="C14" s="374" t="s">
        <v>32</v>
      </c>
      <c r="D14" s="374" t="s">
        <v>5</v>
      </c>
      <c r="E14" s="25" t="s">
        <v>6</v>
      </c>
      <c r="F14" s="72" t="s">
        <v>33</v>
      </c>
      <c r="G14" s="25" t="s">
        <v>10</v>
      </c>
      <c r="H14" s="99">
        <v>100</v>
      </c>
      <c r="I14" s="101">
        <v>100</v>
      </c>
      <c r="J14" s="34">
        <f t="shared" si="0"/>
        <v>100</v>
      </c>
      <c r="K14" s="364">
        <f>(J14+J15)/2</f>
        <v>100</v>
      </c>
      <c r="L14" s="291"/>
      <c r="M14" s="79"/>
      <c r="N14" s="133"/>
    </row>
    <row r="15" spans="1:16" x14ac:dyDescent="0.25">
      <c r="A15" s="459"/>
      <c r="B15" s="451"/>
      <c r="C15" s="374"/>
      <c r="D15" s="374"/>
      <c r="E15" s="25" t="s">
        <v>7</v>
      </c>
      <c r="F15" s="72" t="s">
        <v>12</v>
      </c>
      <c r="G15" s="25" t="s">
        <v>13</v>
      </c>
      <c r="H15" s="99">
        <v>15</v>
      </c>
      <c r="I15" s="99">
        <v>15</v>
      </c>
      <c r="J15" s="34">
        <f t="shared" si="0"/>
        <v>100</v>
      </c>
      <c r="K15" s="366"/>
      <c r="L15" s="291"/>
      <c r="M15" s="79"/>
      <c r="N15" s="42"/>
    </row>
    <row r="16" spans="1:16" ht="36" x14ac:dyDescent="0.25">
      <c r="A16" s="459"/>
      <c r="B16" s="388" t="s">
        <v>74</v>
      </c>
      <c r="C16" s="368" t="s">
        <v>191</v>
      </c>
      <c r="D16" s="368" t="s">
        <v>5</v>
      </c>
      <c r="E16" s="25" t="s">
        <v>6</v>
      </c>
      <c r="F16" s="72" t="s">
        <v>35</v>
      </c>
      <c r="G16" s="25" t="s">
        <v>10</v>
      </c>
      <c r="H16" s="101">
        <v>100</v>
      </c>
      <c r="I16" s="101">
        <v>100</v>
      </c>
      <c r="J16" s="34">
        <f t="shared" si="0"/>
        <v>100</v>
      </c>
      <c r="K16" s="364">
        <f t="shared" ref="K16" si="2">(J16+J17)/2</f>
        <v>100</v>
      </c>
      <c r="L16" s="291"/>
      <c r="M16" s="79"/>
      <c r="N16" s="42"/>
    </row>
    <row r="17" spans="1:14" x14ac:dyDescent="0.25">
      <c r="A17" s="459"/>
      <c r="B17" s="390"/>
      <c r="C17" s="370"/>
      <c r="D17" s="370"/>
      <c r="E17" s="25" t="s">
        <v>7</v>
      </c>
      <c r="F17" s="72" t="s">
        <v>12</v>
      </c>
      <c r="G17" s="25" t="s">
        <v>13</v>
      </c>
      <c r="H17" s="85">
        <v>19</v>
      </c>
      <c r="I17" s="85">
        <v>19</v>
      </c>
      <c r="J17" s="34">
        <f t="shared" si="0"/>
        <v>100</v>
      </c>
      <c r="K17" s="366"/>
      <c r="L17" s="291"/>
      <c r="M17" s="79"/>
      <c r="N17" s="42"/>
    </row>
    <row r="18" spans="1:14" ht="36" x14ac:dyDescent="0.25">
      <c r="A18" s="459"/>
      <c r="B18" s="292" t="s">
        <v>94</v>
      </c>
      <c r="C18" s="368" t="s">
        <v>192</v>
      </c>
      <c r="D18" s="368" t="s">
        <v>5</v>
      </c>
      <c r="E18" s="25" t="s">
        <v>6</v>
      </c>
      <c r="F18" s="72" t="s">
        <v>35</v>
      </c>
      <c r="G18" s="25" t="s">
        <v>10</v>
      </c>
      <c r="H18" s="101">
        <v>100</v>
      </c>
      <c r="I18" s="101">
        <v>100</v>
      </c>
      <c r="J18" s="34">
        <f t="shared" si="0"/>
        <v>100</v>
      </c>
      <c r="K18" s="364">
        <f t="shared" ref="K18" si="3">(J18+J19)/2</f>
        <v>100</v>
      </c>
      <c r="L18" s="291"/>
      <c r="M18" s="79"/>
      <c r="N18" s="42"/>
    </row>
    <row r="19" spans="1:14" x14ac:dyDescent="0.25">
      <c r="A19" s="459"/>
      <c r="B19" s="293"/>
      <c r="C19" s="370"/>
      <c r="D19" s="370"/>
      <c r="E19" s="25" t="s">
        <v>7</v>
      </c>
      <c r="F19" s="72" t="s">
        <v>12</v>
      </c>
      <c r="G19" s="25" t="s">
        <v>13</v>
      </c>
      <c r="H19" s="85">
        <v>1</v>
      </c>
      <c r="I19" s="85">
        <v>1</v>
      </c>
      <c r="J19" s="34">
        <f t="shared" si="0"/>
        <v>100</v>
      </c>
      <c r="K19" s="366"/>
      <c r="L19" s="291"/>
      <c r="M19" s="79"/>
      <c r="N19" s="42"/>
    </row>
    <row r="20" spans="1:14" ht="24" x14ac:dyDescent="0.25">
      <c r="A20" s="459"/>
      <c r="B20" s="292" t="s">
        <v>104</v>
      </c>
      <c r="C20" s="368" t="s">
        <v>40</v>
      </c>
      <c r="D20" s="368" t="s">
        <v>5</v>
      </c>
      <c r="E20" s="25" t="s">
        <v>6</v>
      </c>
      <c r="F20" s="289" t="s">
        <v>41</v>
      </c>
      <c r="G20" s="25" t="s">
        <v>10</v>
      </c>
      <c r="H20" s="84">
        <v>100</v>
      </c>
      <c r="I20" s="84">
        <v>100</v>
      </c>
      <c r="J20" s="34">
        <f t="shared" si="0"/>
        <v>100</v>
      </c>
      <c r="K20" s="364">
        <f>((((J22+J21)/2)+J20)/2)</f>
        <v>100</v>
      </c>
      <c r="L20" s="291" t="s">
        <v>160</v>
      </c>
      <c r="M20" s="79"/>
      <c r="N20" s="42"/>
    </row>
    <row r="21" spans="1:14" x14ac:dyDescent="0.25">
      <c r="A21" s="459"/>
      <c r="B21" s="77"/>
      <c r="C21" s="369"/>
      <c r="D21" s="369"/>
      <c r="E21" s="25" t="s">
        <v>7</v>
      </c>
      <c r="F21" s="289" t="s">
        <v>12</v>
      </c>
      <c r="G21" s="25" t="s">
        <v>13</v>
      </c>
      <c r="H21" s="84">
        <v>35</v>
      </c>
      <c r="I21" s="84">
        <v>35</v>
      </c>
      <c r="J21" s="34">
        <f t="shared" si="0"/>
        <v>100</v>
      </c>
      <c r="K21" s="365"/>
      <c r="L21" s="291"/>
      <c r="M21" s="79"/>
      <c r="N21" s="42"/>
    </row>
    <row r="22" spans="1:14" x14ac:dyDescent="0.25">
      <c r="A22" s="460"/>
      <c r="B22" s="118"/>
      <c r="C22" s="370"/>
      <c r="D22" s="370"/>
      <c r="E22" s="25" t="s">
        <v>7</v>
      </c>
      <c r="F22" s="289" t="s">
        <v>106</v>
      </c>
      <c r="G22" s="25" t="s">
        <v>43</v>
      </c>
      <c r="H22" s="84">
        <v>290</v>
      </c>
      <c r="I22" s="84">
        <v>290</v>
      </c>
      <c r="J22" s="34">
        <f t="shared" si="0"/>
        <v>100</v>
      </c>
      <c r="K22" s="366"/>
      <c r="L22" s="291"/>
      <c r="M22" s="134"/>
      <c r="N22" s="44"/>
    </row>
  </sheetData>
  <mergeCells count="25">
    <mergeCell ref="K8:K10"/>
    <mergeCell ref="D20:D22"/>
    <mergeCell ref="K20:K22"/>
    <mergeCell ref="I2:N2"/>
    <mergeCell ref="I3:N3"/>
    <mergeCell ref="C5:I5"/>
    <mergeCell ref="C20:C22"/>
    <mergeCell ref="K16:K17"/>
    <mergeCell ref="K18:K19"/>
    <mergeCell ref="K11:K13"/>
    <mergeCell ref="K14:K15"/>
    <mergeCell ref="A8:A22"/>
    <mergeCell ref="B8:B10"/>
    <mergeCell ref="C8:C10"/>
    <mergeCell ref="D8:D10"/>
    <mergeCell ref="B16:B17"/>
    <mergeCell ref="C16:C17"/>
    <mergeCell ref="D16:D17"/>
    <mergeCell ref="C18:C19"/>
    <mergeCell ref="D18:D19"/>
    <mergeCell ref="C11:C13"/>
    <mergeCell ref="D11:D13"/>
    <mergeCell ref="B14:B15"/>
    <mergeCell ref="C14:C15"/>
    <mergeCell ref="D14:D15"/>
  </mergeCells>
  <pageMargins left="0.31496062992125984" right="0.31496062992125984" top="0.35433070866141736" bottom="0.35433070866141736" header="0.11811023622047245" footer="0.11811023622047245"/>
  <pageSetup paperSize="9" scale="5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5"/>
  <sheetViews>
    <sheetView view="pageBreakPreview" topLeftCell="A9" zoomScale="85" zoomScaleNormal="70" zoomScaleSheetLayoutView="85" workbookViewId="0">
      <pane xSplit="3" topLeftCell="D1" activePane="topRight" state="frozen"/>
      <selection activeCell="E14" sqref="E14"/>
      <selection pane="topRight" activeCell="K26" sqref="K26:K27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0" width="15.85546875" style="1"/>
    <col min="11" max="11" width="15.85546875" style="9"/>
    <col min="12" max="13" width="15.85546875" style="24"/>
    <col min="14" max="14" width="15.85546875" style="1"/>
    <col min="15" max="16" width="15.85546875" style="3"/>
    <col min="17" max="16384" width="15.85546875" style="1"/>
  </cols>
  <sheetData>
    <row r="1" spans="1:16" s="60" customFormat="1" ht="20.25" customHeight="1" x14ac:dyDescent="0.25">
      <c r="I1" s="60" t="s">
        <v>208</v>
      </c>
      <c r="K1" s="32"/>
      <c r="L1" s="32"/>
      <c r="M1" s="32"/>
      <c r="O1" s="3"/>
      <c r="P1" s="3"/>
    </row>
    <row r="2" spans="1:16" s="60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0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0" customFormat="1" ht="18.75" customHeight="1" x14ac:dyDescent="0.25">
      <c r="K4" s="32"/>
      <c r="L4" s="32"/>
      <c r="M4" s="32"/>
      <c r="O4" s="3"/>
      <c r="P4" s="3"/>
    </row>
    <row r="5" spans="1:16" s="60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J5" s="60" t="s">
        <v>160</v>
      </c>
      <c r="K5" s="32"/>
      <c r="L5" s="32"/>
      <c r="M5" s="32"/>
      <c r="O5" s="3"/>
      <c r="P5" s="3"/>
    </row>
    <row r="7" spans="1:16" ht="107.25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307" t="s">
        <v>24</v>
      </c>
      <c r="K7" s="307" t="s">
        <v>25</v>
      </c>
      <c r="L7" s="307" t="s">
        <v>131</v>
      </c>
      <c r="M7" s="307" t="s">
        <v>132</v>
      </c>
      <c r="N7" s="13" t="s">
        <v>26</v>
      </c>
    </row>
    <row r="8" spans="1:16" ht="72" x14ac:dyDescent="0.25">
      <c r="A8" s="380" t="s">
        <v>260</v>
      </c>
      <c r="B8" s="312" t="s">
        <v>60</v>
      </c>
      <c r="C8" s="374" t="s">
        <v>61</v>
      </c>
      <c r="D8" s="374" t="s">
        <v>5</v>
      </c>
      <c r="E8" s="25" t="s">
        <v>6</v>
      </c>
      <c r="F8" s="72" t="s">
        <v>9</v>
      </c>
      <c r="G8" s="4" t="s">
        <v>10</v>
      </c>
      <c r="H8" s="98">
        <v>100</v>
      </c>
      <c r="I8" s="98">
        <v>100</v>
      </c>
      <c r="J8" s="86">
        <f>I8/H8*100</f>
        <v>100</v>
      </c>
      <c r="K8" s="364">
        <f>((((J10+J9)/2)+J8)/2)</f>
        <v>95.453723788864792</v>
      </c>
      <c r="L8" s="316"/>
      <c r="M8" s="305" t="s">
        <v>154</v>
      </c>
      <c r="N8" s="315">
        <f>(K8+K11+K14+K17+K20+K22+K24+K26+K28+K30+K33)/11</f>
        <v>98.157977921821015</v>
      </c>
    </row>
    <row r="9" spans="1:16" x14ac:dyDescent="0.25">
      <c r="A9" s="381"/>
      <c r="B9" s="313"/>
      <c r="C9" s="374"/>
      <c r="D9" s="374"/>
      <c r="E9" s="25" t="s">
        <v>7</v>
      </c>
      <c r="F9" s="72" t="s">
        <v>12</v>
      </c>
      <c r="G9" s="4" t="s">
        <v>13</v>
      </c>
      <c r="H9" s="98">
        <v>6</v>
      </c>
      <c r="I9" s="98">
        <v>5</v>
      </c>
      <c r="J9" s="86">
        <f t="shared" ref="J9:J35" si="0">I9/H9*100</f>
        <v>83.333333333333343</v>
      </c>
      <c r="K9" s="365"/>
      <c r="L9" s="377" t="s">
        <v>261</v>
      </c>
      <c r="M9" s="57"/>
      <c r="N9" s="461"/>
    </row>
    <row r="10" spans="1:16" x14ac:dyDescent="0.25">
      <c r="A10" s="381"/>
      <c r="B10" s="314"/>
      <c r="C10" s="374"/>
      <c r="D10" s="374"/>
      <c r="E10" s="25" t="s">
        <v>7</v>
      </c>
      <c r="F10" s="72" t="s">
        <v>14</v>
      </c>
      <c r="G10" s="4" t="s">
        <v>15</v>
      </c>
      <c r="H10" s="98">
        <v>461</v>
      </c>
      <c r="I10" s="98">
        <v>454</v>
      </c>
      <c r="J10" s="86">
        <f t="shared" si="0"/>
        <v>98.481561822125812</v>
      </c>
      <c r="K10" s="366"/>
      <c r="L10" s="379"/>
      <c r="M10" s="57"/>
      <c r="N10" s="420"/>
    </row>
    <row r="11" spans="1:16" ht="72" x14ac:dyDescent="0.25">
      <c r="A11" s="381"/>
      <c r="B11" s="312" t="s">
        <v>63</v>
      </c>
      <c r="C11" s="374" t="s">
        <v>62</v>
      </c>
      <c r="D11" s="374" t="s">
        <v>5</v>
      </c>
      <c r="E11" s="25" t="s">
        <v>6</v>
      </c>
      <c r="F11" s="72" t="s">
        <v>9</v>
      </c>
      <c r="G11" s="4" t="s">
        <v>10</v>
      </c>
      <c r="H11" s="98">
        <v>100</v>
      </c>
      <c r="I11" s="100">
        <v>100</v>
      </c>
      <c r="J11" s="86">
        <f t="shared" si="0"/>
        <v>100</v>
      </c>
      <c r="K11" s="364">
        <f>((((J13+J12)/2)+J11)/2)</f>
        <v>99.897610921501709</v>
      </c>
      <c r="L11" s="316"/>
      <c r="M11" s="57"/>
      <c r="N11" s="307" t="s">
        <v>161</v>
      </c>
    </row>
    <row r="12" spans="1:16" x14ac:dyDescent="0.25">
      <c r="A12" s="381"/>
      <c r="B12" s="313"/>
      <c r="C12" s="374"/>
      <c r="D12" s="374"/>
      <c r="E12" s="25" t="s">
        <v>7</v>
      </c>
      <c r="F12" s="72" t="s">
        <v>12</v>
      </c>
      <c r="G12" s="4" t="s">
        <v>13</v>
      </c>
      <c r="H12" s="98">
        <v>11</v>
      </c>
      <c r="I12" s="98">
        <v>11</v>
      </c>
      <c r="J12" s="86">
        <f t="shared" si="0"/>
        <v>100</v>
      </c>
      <c r="K12" s="365"/>
      <c r="L12" s="377"/>
      <c r="M12" s="57"/>
      <c r="N12" s="461"/>
    </row>
    <row r="13" spans="1:16" x14ac:dyDescent="0.25">
      <c r="A13" s="381"/>
      <c r="B13" s="314"/>
      <c r="C13" s="374"/>
      <c r="D13" s="374"/>
      <c r="E13" s="25" t="s">
        <v>7</v>
      </c>
      <c r="F13" s="72" t="s">
        <v>14</v>
      </c>
      <c r="G13" s="4" t="s">
        <v>15</v>
      </c>
      <c r="H13" s="98">
        <v>1465</v>
      </c>
      <c r="I13" s="98">
        <v>1459</v>
      </c>
      <c r="J13" s="86">
        <f t="shared" si="0"/>
        <v>99.590443686006822</v>
      </c>
      <c r="K13" s="366"/>
      <c r="L13" s="379"/>
      <c r="M13" s="57"/>
      <c r="N13" s="419"/>
    </row>
    <row r="14" spans="1:16" ht="28.5" customHeight="1" x14ac:dyDescent="0.25">
      <c r="A14" s="381"/>
      <c r="B14" s="318" t="s">
        <v>66</v>
      </c>
      <c r="C14" s="368" t="s">
        <v>64</v>
      </c>
      <c r="D14" s="374" t="s">
        <v>5</v>
      </c>
      <c r="E14" s="25" t="s">
        <v>6</v>
      </c>
      <c r="F14" s="58" t="s">
        <v>18</v>
      </c>
      <c r="G14" s="4" t="s">
        <v>10</v>
      </c>
      <c r="H14" s="98">
        <v>100</v>
      </c>
      <c r="I14" s="98">
        <v>100</v>
      </c>
      <c r="J14" s="86">
        <f t="shared" si="0"/>
        <v>100</v>
      </c>
      <c r="K14" s="364">
        <f>((((J16+J15)/2)+J14)/2)</f>
        <v>95.453723788864792</v>
      </c>
      <c r="L14" s="316"/>
      <c r="M14" s="57"/>
      <c r="N14" s="419"/>
    </row>
    <row r="15" spans="1:16" x14ac:dyDescent="0.25">
      <c r="A15" s="381"/>
      <c r="B15" s="318"/>
      <c r="C15" s="369"/>
      <c r="D15" s="374"/>
      <c r="E15" s="25" t="s">
        <v>7</v>
      </c>
      <c r="F15" s="72" t="s">
        <v>12</v>
      </c>
      <c r="G15" s="4" t="s">
        <v>13</v>
      </c>
      <c r="H15" s="98">
        <v>6</v>
      </c>
      <c r="I15" s="98">
        <v>5</v>
      </c>
      <c r="J15" s="86">
        <f t="shared" si="0"/>
        <v>83.333333333333343</v>
      </c>
      <c r="K15" s="365"/>
      <c r="L15" s="377" t="s">
        <v>261</v>
      </c>
      <c r="M15" s="57"/>
      <c r="N15" s="419"/>
    </row>
    <row r="16" spans="1:16" x14ac:dyDescent="0.25">
      <c r="A16" s="381"/>
      <c r="B16" s="318"/>
      <c r="C16" s="370"/>
      <c r="D16" s="374"/>
      <c r="E16" s="25" t="s">
        <v>7</v>
      </c>
      <c r="F16" s="72" t="s">
        <v>14</v>
      </c>
      <c r="G16" s="4" t="s">
        <v>15</v>
      </c>
      <c r="H16" s="98">
        <v>461</v>
      </c>
      <c r="I16" s="98">
        <v>454</v>
      </c>
      <c r="J16" s="86">
        <f t="shared" si="0"/>
        <v>98.481561822125812</v>
      </c>
      <c r="K16" s="366"/>
      <c r="L16" s="379"/>
      <c r="M16" s="57"/>
      <c r="N16" s="419"/>
    </row>
    <row r="17" spans="1:14" ht="30" customHeight="1" x14ac:dyDescent="0.25">
      <c r="A17" s="381"/>
      <c r="B17" s="318" t="s">
        <v>67</v>
      </c>
      <c r="C17" s="374" t="s">
        <v>65</v>
      </c>
      <c r="D17" s="374" t="s">
        <v>5</v>
      </c>
      <c r="E17" s="25" t="s">
        <v>6</v>
      </c>
      <c r="F17" s="58" t="s">
        <v>18</v>
      </c>
      <c r="G17" s="4" t="s">
        <v>10</v>
      </c>
      <c r="H17" s="98">
        <v>100</v>
      </c>
      <c r="I17" s="100">
        <v>100</v>
      </c>
      <c r="J17" s="86">
        <f t="shared" si="0"/>
        <v>100</v>
      </c>
      <c r="K17" s="364">
        <f>((((J19+J18)/2)+J17)/2)</f>
        <v>99.897610921501709</v>
      </c>
      <c r="L17" s="316"/>
      <c r="M17" s="57"/>
      <c r="N17" s="419"/>
    </row>
    <row r="18" spans="1:14" x14ac:dyDescent="0.25">
      <c r="A18" s="381"/>
      <c r="B18" s="318"/>
      <c r="C18" s="374"/>
      <c r="D18" s="374"/>
      <c r="E18" s="25" t="s">
        <v>7</v>
      </c>
      <c r="F18" s="72" t="s">
        <v>12</v>
      </c>
      <c r="G18" s="4" t="s">
        <v>13</v>
      </c>
      <c r="H18" s="98">
        <v>11</v>
      </c>
      <c r="I18" s="98">
        <v>11</v>
      </c>
      <c r="J18" s="86">
        <f t="shared" si="0"/>
        <v>100</v>
      </c>
      <c r="K18" s="365"/>
      <c r="L18" s="377"/>
      <c r="M18" s="57"/>
      <c r="N18" s="419"/>
    </row>
    <row r="19" spans="1:14" x14ac:dyDescent="0.25">
      <c r="A19" s="381"/>
      <c r="B19" s="318"/>
      <c r="C19" s="374"/>
      <c r="D19" s="374"/>
      <c r="E19" s="25" t="s">
        <v>7</v>
      </c>
      <c r="F19" s="72" t="s">
        <v>14</v>
      </c>
      <c r="G19" s="4" t="s">
        <v>15</v>
      </c>
      <c r="H19" s="98">
        <v>1465</v>
      </c>
      <c r="I19" s="98">
        <v>1459</v>
      </c>
      <c r="J19" s="86">
        <f t="shared" si="0"/>
        <v>99.590443686006822</v>
      </c>
      <c r="K19" s="366"/>
      <c r="L19" s="379"/>
      <c r="M19" s="57"/>
      <c r="N19" s="419"/>
    </row>
    <row r="20" spans="1:14" ht="41.25" customHeight="1" x14ac:dyDescent="0.25">
      <c r="A20" s="381"/>
      <c r="B20" s="312" t="s">
        <v>68</v>
      </c>
      <c r="C20" s="374" t="s">
        <v>32</v>
      </c>
      <c r="D20" s="374" t="s">
        <v>5</v>
      </c>
      <c r="E20" s="25" t="s">
        <v>6</v>
      </c>
      <c r="F20" s="72" t="s">
        <v>33</v>
      </c>
      <c r="G20" s="4" t="s">
        <v>10</v>
      </c>
      <c r="H20" s="98">
        <v>100</v>
      </c>
      <c r="I20" s="98">
        <v>100</v>
      </c>
      <c r="J20" s="86">
        <f t="shared" si="0"/>
        <v>100</v>
      </c>
      <c r="K20" s="364">
        <f>(J20+J21)/2</f>
        <v>97.368421052631575</v>
      </c>
      <c r="L20" s="316" t="s">
        <v>261</v>
      </c>
      <c r="M20" s="57"/>
      <c r="N20" s="419"/>
    </row>
    <row r="21" spans="1:14" x14ac:dyDescent="0.25">
      <c r="A21" s="381"/>
      <c r="B21" s="314"/>
      <c r="C21" s="374"/>
      <c r="D21" s="374"/>
      <c r="E21" s="25" t="s">
        <v>7</v>
      </c>
      <c r="F21" s="72" t="s">
        <v>12</v>
      </c>
      <c r="G21" s="4" t="s">
        <v>13</v>
      </c>
      <c r="H21" s="98">
        <v>19</v>
      </c>
      <c r="I21" s="98">
        <v>18</v>
      </c>
      <c r="J21" s="86">
        <f t="shared" si="0"/>
        <v>94.73684210526315</v>
      </c>
      <c r="K21" s="366"/>
      <c r="L21" s="316"/>
      <c r="M21" s="57"/>
      <c r="N21" s="419"/>
    </row>
    <row r="22" spans="1:14" ht="42.75" customHeight="1" x14ac:dyDescent="0.25">
      <c r="A22" s="381"/>
      <c r="B22" s="312" t="s">
        <v>70</v>
      </c>
      <c r="C22" s="374" t="s">
        <v>100</v>
      </c>
      <c r="D22" s="374" t="s">
        <v>5</v>
      </c>
      <c r="E22" s="25" t="s">
        <v>6</v>
      </c>
      <c r="F22" s="72" t="s">
        <v>33</v>
      </c>
      <c r="G22" s="4" t="s">
        <v>10</v>
      </c>
      <c r="H22" s="98">
        <v>100</v>
      </c>
      <c r="I22" s="98">
        <v>100</v>
      </c>
      <c r="J22" s="86">
        <f t="shared" si="0"/>
        <v>100</v>
      </c>
      <c r="K22" s="364">
        <f t="shared" ref="K22" si="1">(J22+J23)/2</f>
        <v>100</v>
      </c>
      <c r="L22" s="316"/>
      <c r="M22" s="57"/>
      <c r="N22" s="419"/>
    </row>
    <row r="23" spans="1:14" x14ac:dyDescent="0.25">
      <c r="A23" s="381"/>
      <c r="B23" s="314"/>
      <c r="C23" s="374"/>
      <c r="D23" s="374"/>
      <c r="E23" s="25" t="s">
        <v>7</v>
      </c>
      <c r="F23" s="72" t="s">
        <v>12</v>
      </c>
      <c r="G23" s="4" t="s">
        <v>13</v>
      </c>
      <c r="H23" s="98">
        <v>1</v>
      </c>
      <c r="I23" s="98">
        <v>1</v>
      </c>
      <c r="J23" s="86">
        <f t="shared" si="0"/>
        <v>100</v>
      </c>
      <c r="K23" s="366"/>
      <c r="L23" s="316"/>
      <c r="M23" s="57"/>
      <c r="N23" s="419"/>
    </row>
    <row r="24" spans="1:14" ht="40.5" customHeight="1" x14ac:dyDescent="0.25">
      <c r="A24" s="381"/>
      <c r="B24" s="309" t="s">
        <v>74</v>
      </c>
      <c r="C24" s="374" t="s">
        <v>34</v>
      </c>
      <c r="D24" s="374" t="s">
        <v>5</v>
      </c>
      <c r="E24" s="25" t="s">
        <v>6</v>
      </c>
      <c r="F24" s="72" t="s">
        <v>35</v>
      </c>
      <c r="G24" s="4" t="s">
        <v>10</v>
      </c>
      <c r="H24" s="98">
        <v>100</v>
      </c>
      <c r="I24" s="100">
        <v>100</v>
      </c>
      <c r="J24" s="86">
        <f t="shared" si="0"/>
        <v>100</v>
      </c>
      <c r="K24" s="364">
        <f t="shared" ref="K24" si="2">(J24+J25)/2</f>
        <v>100</v>
      </c>
      <c r="L24" s="316"/>
      <c r="M24" s="57"/>
      <c r="N24" s="419"/>
    </row>
    <row r="25" spans="1:14" x14ac:dyDescent="0.25">
      <c r="A25" s="381"/>
      <c r="B25" s="311"/>
      <c r="C25" s="374"/>
      <c r="D25" s="374"/>
      <c r="E25" s="25" t="s">
        <v>7</v>
      </c>
      <c r="F25" s="72" t="s">
        <v>12</v>
      </c>
      <c r="G25" s="4" t="s">
        <v>13</v>
      </c>
      <c r="H25" s="98">
        <v>36</v>
      </c>
      <c r="I25" s="98">
        <v>36</v>
      </c>
      <c r="J25" s="86">
        <f t="shared" si="0"/>
        <v>100</v>
      </c>
      <c r="K25" s="366"/>
      <c r="L25" s="316"/>
      <c r="M25" s="57"/>
      <c r="N25" s="419"/>
    </row>
    <row r="26" spans="1:14" ht="42" customHeight="1" x14ac:dyDescent="0.25">
      <c r="A26" s="381"/>
      <c r="B26" s="312" t="s">
        <v>73</v>
      </c>
      <c r="C26" s="374" t="s">
        <v>95</v>
      </c>
      <c r="D26" s="374" t="s">
        <v>5</v>
      </c>
      <c r="E26" s="25" t="s">
        <v>6</v>
      </c>
      <c r="F26" s="72" t="s">
        <v>35</v>
      </c>
      <c r="G26" s="4" t="s">
        <v>10</v>
      </c>
      <c r="H26" s="98">
        <v>100</v>
      </c>
      <c r="I26" s="98">
        <v>100</v>
      </c>
      <c r="J26" s="86">
        <f t="shared" si="0"/>
        <v>100</v>
      </c>
      <c r="K26" s="364">
        <f t="shared" ref="K26" si="3">(J26+J27)/2</f>
        <v>91.666666666666671</v>
      </c>
      <c r="L26" s="315"/>
      <c r="M26" s="57"/>
      <c r="N26" s="419"/>
    </row>
    <row r="27" spans="1:14" x14ac:dyDescent="0.25">
      <c r="A27" s="381"/>
      <c r="B27" s="314"/>
      <c r="C27" s="374"/>
      <c r="D27" s="374"/>
      <c r="E27" s="25" t="s">
        <v>7</v>
      </c>
      <c r="F27" s="72" t="s">
        <v>12</v>
      </c>
      <c r="G27" s="4" t="s">
        <v>13</v>
      </c>
      <c r="H27" s="98">
        <v>6</v>
      </c>
      <c r="I27" s="98">
        <v>5</v>
      </c>
      <c r="J27" s="86">
        <f t="shared" si="0"/>
        <v>83.333333333333343</v>
      </c>
      <c r="K27" s="366"/>
      <c r="L27" s="316" t="s">
        <v>261</v>
      </c>
      <c r="M27" s="57"/>
      <c r="N27" s="419"/>
    </row>
    <row r="28" spans="1:14" ht="42.75" customHeight="1" x14ac:dyDescent="0.25">
      <c r="A28" s="381"/>
      <c r="B28" s="312" t="s">
        <v>75</v>
      </c>
      <c r="C28" s="374" t="s">
        <v>37</v>
      </c>
      <c r="D28" s="374" t="s">
        <v>5</v>
      </c>
      <c r="E28" s="25" t="s">
        <v>6</v>
      </c>
      <c r="F28" s="72" t="s">
        <v>38</v>
      </c>
      <c r="G28" s="4" t="s">
        <v>10</v>
      </c>
      <c r="H28" s="98">
        <v>100</v>
      </c>
      <c r="I28" s="98">
        <v>100</v>
      </c>
      <c r="J28" s="86">
        <f t="shared" si="0"/>
        <v>100</v>
      </c>
      <c r="K28" s="364">
        <f t="shared" ref="K28" si="4">(J28+J29)/2</f>
        <v>100</v>
      </c>
      <c r="L28" s="316"/>
      <c r="M28" s="57"/>
      <c r="N28" s="419"/>
    </row>
    <row r="29" spans="1:14" x14ac:dyDescent="0.25">
      <c r="A29" s="381"/>
      <c r="B29" s="314"/>
      <c r="C29" s="374"/>
      <c r="D29" s="374"/>
      <c r="E29" s="25" t="s">
        <v>7</v>
      </c>
      <c r="F29" s="72" t="s">
        <v>12</v>
      </c>
      <c r="G29" s="4" t="s">
        <v>13</v>
      </c>
      <c r="H29" s="98">
        <v>3</v>
      </c>
      <c r="I29" s="98">
        <v>3</v>
      </c>
      <c r="J29" s="86">
        <f t="shared" si="0"/>
        <v>100</v>
      </c>
      <c r="K29" s="366"/>
      <c r="L29" s="316"/>
      <c r="M29" s="57"/>
      <c r="N29" s="419"/>
    </row>
    <row r="30" spans="1:14" ht="29.25" customHeight="1" x14ac:dyDescent="0.25">
      <c r="A30" s="381"/>
      <c r="B30" s="312" t="s">
        <v>77</v>
      </c>
      <c r="C30" s="368" t="s">
        <v>78</v>
      </c>
      <c r="D30" s="368" t="s">
        <v>76</v>
      </c>
      <c r="E30" s="25" t="s">
        <v>6</v>
      </c>
      <c r="F30" s="72" t="s">
        <v>79</v>
      </c>
      <c r="G30" s="4" t="s">
        <v>10</v>
      </c>
      <c r="H30" s="98">
        <v>100</v>
      </c>
      <c r="I30" s="98">
        <v>100</v>
      </c>
      <c r="J30" s="86">
        <f t="shared" si="0"/>
        <v>100</v>
      </c>
      <c r="K30" s="364">
        <f>((((J32+J31)/2)+J30)/2)</f>
        <v>100</v>
      </c>
      <c r="L30" s="316"/>
      <c r="M30" s="57"/>
      <c r="N30" s="419"/>
    </row>
    <row r="31" spans="1:14" x14ac:dyDescent="0.25">
      <c r="A31" s="381"/>
      <c r="B31" s="313"/>
      <c r="C31" s="369"/>
      <c r="D31" s="369"/>
      <c r="E31" s="25" t="s">
        <v>7</v>
      </c>
      <c r="F31" s="72" t="s">
        <v>80</v>
      </c>
      <c r="G31" s="4" t="s">
        <v>82</v>
      </c>
      <c r="H31" s="98">
        <v>2</v>
      </c>
      <c r="I31" s="98">
        <v>2</v>
      </c>
      <c r="J31" s="86">
        <f t="shared" si="0"/>
        <v>100</v>
      </c>
      <c r="K31" s="365"/>
      <c r="L31" s="316"/>
      <c r="M31" s="57"/>
      <c r="N31" s="419"/>
    </row>
    <row r="32" spans="1:14" x14ac:dyDescent="0.25">
      <c r="A32" s="381"/>
      <c r="B32" s="314"/>
      <c r="C32" s="370"/>
      <c r="D32" s="370"/>
      <c r="E32" s="25" t="s">
        <v>7</v>
      </c>
      <c r="F32" s="72" t="s">
        <v>81</v>
      </c>
      <c r="G32" s="4" t="s">
        <v>82</v>
      </c>
      <c r="H32" s="98">
        <v>8</v>
      </c>
      <c r="I32" s="98">
        <v>8</v>
      </c>
      <c r="J32" s="86">
        <f t="shared" si="0"/>
        <v>100</v>
      </c>
      <c r="K32" s="366"/>
      <c r="L32" s="316" t="s">
        <v>160</v>
      </c>
      <c r="M32" s="57"/>
      <c r="N32" s="419"/>
    </row>
    <row r="33" spans="1:14" ht="24" x14ac:dyDescent="0.25">
      <c r="A33" s="381"/>
      <c r="B33" s="312" t="s">
        <v>104</v>
      </c>
      <c r="C33" s="374" t="s">
        <v>40</v>
      </c>
      <c r="D33" s="374" t="s">
        <v>5</v>
      </c>
      <c r="E33" s="25" t="s">
        <v>6</v>
      </c>
      <c r="F33" s="72" t="s">
        <v>41</v>
      </c>
      <c r="G33" s="4" t="s">
        <v>10</v>
      </c>
      <c r="H33" s="84">
        <v>100</v>
      </c>
      <c r="I33" s="84">
        <v>100</v>
      </c>
      <c r="J33" s="86">
        <f t="shared" si="0"/>
        <v>100</v>
      </c>
      <c r="K33" s="364">
        <f>((((J35+J34)/2)+J33)/2)</f>
        <v>100</v>
      </c>
      <c r="L33" s="316"/>
      <c r="M33" s="57"/>
      <c r="N33" s="419"/>
    </row>
    <row r="34" spans="1:14" x14ac:dyDescent="0.25">
      <c r="A34" s="381"/>
      <c r="B34" s="313"/>
      <c r="C34" s="374"/>
      <c r="D34" s="374"/>
      <c r="E34" s="25" t="s">
        <v>7</v>
      </c>
      <c r="F34" s="72" t="s">
        <v>12</v>
      </c>
      <c r="G34" s="4" t="s">
        <v>13</v>
      </c>
      <c r="H34" s="84">
        <v>61</v>
      </c>
      <c r="I34" s="84">
        <v>61</v>
      </c>
      <c r="J34" s="86">
        <f t="shared" si="0"/>
        <v>100</v>
      </c>
      <c r="K34" s="365"/>
      <c r="L34" s="316"/>
      <c r="M34" s="57"/>
      <c r="N34" s="419"/>
    </row>
    <row r="35" spans="1:14" x14ac:dyDescent="0.25">
      <c r="A35" s="382"/>
      <c r="B35" s="314"/>
      <c r="C35" s="374"/>
      <c r="D35" s="374"/>
      <c r="E35" s="25" t="s">
        <v>7</v>
      </c>
      <c r="F35" s="72" t="s">
        <v>42</v>
      </c>
      <c r="G35" s="4" t="s">
        <v>43</v>
      </c>
      <c r="H35" s="8">
        <v>505</v>
      </c>
      <c r="I35" s="8">
        <v>505</v>
      </c>
      <c r="J35" s="16">
        <f t="shared" si="0"/>
        <v>100</v>
      </c>
      <c r="K35" s="366"/>
      <c r="L35" s="316"/>
      <c r="M35" s="35"/>
      <c r="N35" s="420"/>
    </row>
  </sheetData>
  <autoFilter ref="A7:N35"/>
  <mergeCells count="43">
    <mergeCell ref="I2:N2"/>
    <mergeCell ref="I3:N3"/>
    <mergeCell ref="C5:I5"/>
    <mergeCell ref="A8:A35"/>
    <mergeCell ref="C8:C10"/>
    <mergeCell ref="D8:D10"/>
    <mergeCell ref="K8:K10"/>
    <mergeCell ref="L9:L10"/>
    <mergeCell ref="N9:N10"/>
    <mergeCell ref="C11:C13"/>
    <mergeCell ref="D11:D13"/>
    <mergeCell ref="K11:K13"/>
    <mergeCell ref="L12:L13"/>
    <mergeCell ref="N12:N35"/>
    <mergeCell ref="C14:C16"/>
    <mergeCell ref="D14:D16"/>
    <mergeCell ref="C20:C21"/>
    <mergeCell ref="D20:D21"/>
    <mergeCell ref="K20:K21"/>
    <mergeCell ref="K14:K16"/>
    <mergeCell ref="L15:L16"/>
    <mergeCell ref="C17:C19"/>
    <mergeCell ref="D17:D19"/>
    <mergeCell ref="K17:K19"/>
    <mergeCell ref="L18:L19"/>
    <mergeCell ref="C22:C23"/>
    <mergeCell ref="D22:D23"/>
    <mergeCell ref="K22:K23"/>
    <mergeCell ref="C24:C25"/>
    <mergeCell ref="D24:D25"/>
    <mergeCell ref="K24:K25"/>
    <mergeCell ref="C26:C27"/>
    <mergeCell ref="D26:D27"/>
    <mergeCell ref="K26:K27"/>
    <mergeCell ref="C28:C29"/>
    <mergeCell ref="D28:D29"/>
    <mergeCell ref="K28:K29"/>
    <mergeCell ref="C30:C32"/>
    <mergeCell ref="D30:D32"/>
    <mergeCell ref="K30:K32"/>
    <mergeCell ref="C33:C35"/>
    <mergeCell ref="D33:D35"/>
    <mergeCell ref="K33:K35"/>
  </mergeCells>
  <pageMargins left="0.11811023622047245" right="0.11811023622047245" top="0.15748031496062992" bottom="0.15748031496062992" header="0.11811023622047245" footer="0.19685039370078741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0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I2" sqref="I2:N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64" customFormat="1" ht="18" customHeight="1" x14ac:dyDescent="0.25">
      <c r="I1" s="64" t="s">
        <v>209</v>
      </c>
      <c r="O1" s="3"/>
      <c r="P1" s="3"/>
    </row>
    <row r="2" spans="1:16" s="64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4" customFormat="1" ht="15" customHeigh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4" customFormat="1" ht="18.75" customHeight="1" x14ac:dyDescent="0.25">
      <c r="K4" s="64" t="s">
        <v>160</v>
      </c>
      <c r="O4" s="3"/>
      <c r="P4" s="3"/>
    </row>
    <row r="5" spans="1:16" s="64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6" spans="1:16" ht="106.5" customHeight="1" x14ac:dyDescent="0.25">
      <c r="A6" s="29" t="s">
        <v>128</v>
      </c>
      <c r="B6" s="29" t="s">
        <v>153</v>
      </c>
      <c r="C6" s="12" t="s">
        <v>129</v>
      </c>
      <c r="D6" s="13" t="s">
        <v>0</v>
      </c>
      <c r="E6" s="12" t="s">
        <v>130</v>
      </c>
      <c r="F6" s="13" t="s">
        <v>1</v>
      </c>
      <c r="G6" s="13" t="s">
        <v>2</v>
      </c>
      <c r="H6" s="13" t="s">
        <v>3</v>
      </c>
      <c r="I6" s="13" t="s">
        <v>4</v>
      </c>
      <c r="J6" s="298" t="s">
        <v>24</v>
      </c>
      <c r="K6" s="298" t="s">
        <v>25</v>
      </c>
      <c r="L6" s="298" t="s">
        <v>131</v>
      </c>
      <c r="M6" s="298" t="s">
        <v>132</v>
      </c>
      <c r="N6" s="13" t="s">
        <v>26</v>
      </c>
    </row>
    <row r="7" spans="1:16" ht="72" x14ac:dyDescent="0.25">
      <c r="A7" s="380" t="s">
        <v>254</v>
      </c>
      <c r="B7" s="421" t="s">
        <v>60</v>
      </c>
      <c r="C7" s="368" t="s">
        <v>61</v>
      </c>
      <c r="D7" s="374" t="s">
        <v>5</v>
      </c>
      <c r="E7" s="25" t="s">
        <v>6</v>
      </c>
      <c r="F7" s="298" t="s">
        <v>9</v>
      </c>
      <c r="G7" s="25" t="s">
        <v>10</v>
      </c>
      <c r="H7" s="80">
        <v>100</v>
      </c>
      <c r="I7" s="80">
        <v>100</v>
      </c>
      <c r="J7" s="34">
        <f t="shared" ref="J7:J40" si="0">I7/H7*100</f>
        <v>100</v>
      </c>
      <c r="K7" s="364">
        <f>((((J9+J8)/2)+J7)/2)</f>
        <v>98.469387755102048</v>
      </c>
      <c r="L7" s="364"/>
      <c r="M7" s="297" t="s">
        <v>154</v>
      </c>
      <c r="N7" s="297">
        <f>(K7+K10+K13+K16+K19+K21+K23+K25+K27+K29+K32+K34+K36+K38)/14</f>
        <v>101.33519794472411</v>
      </c>
    </row>
    <row r="8" spans="1:16" x14ac:dyDescent="0.25">
      <c r="A8" s="381"/>
      <c r="B8" s="422"/>
      <c r="C8" s="369"/>
      <c r="D8" s="374"/>
      <c r="E8" s="25" t="s">
        <v>7</v>
      </c>
      <c r="F8" s="298" t="s">
        <v>12</v>
      </c>
      <c r="G8" s="25" t="s">
        <v>13</v>
      </c>
      <c r="H8" s="80">
        <v>3</v>
      </c>
      <c r="I8" s="80">
        <v>3</v>
      </c>
      <c r="J8" s="34">
        <f t="shared" si="0"/>
        <v>100</v>
      </c>
      <c r="K8" s="365"/>
      <c r="L8" s="365"/>
      <c r="M8" s="57"/>
      <c r="N8" s="296"/>
    </row>
    <row r="9" spans="1:16" x14ac:dyDescent="0.25">
      <c r="A9" s="381"/>
      <c r="B9" s="423"/>
      <c r="C9" s="370"/>
      <c r="D9" s="374"/>
      <c r="E9" s="25" t="s">
        <v>7</v>
      </c>
      <c r="F9" s="298" t="s">
        <v>14</v>
      </c>
      <c r="G9" s="25" t="s">
        <v>15</v>
      </c>
      <c r="H9" s="80">
        <v>245</v>
      </c>
      <c r="I9" s="83">
        <v>230</v>
      </c>
      <c r="J9" s="34">
        <f t="shared" si="0"/>
        <v>93.877551020408163</v>
      </c>
      <c r="K9" s="365"/>
      <c r="L9" s="366"/>
      <c r="M9" s="57"/>
      <c r="N9" s="296"/>
    </row>
    <row r="10" spans="1:16" ht="72" x14ac:dyDescent="0.25">
      <c r="A10" s="381"/>
      <c r="B10" s="421" t="s">
        <v>63</v>
      </c>
      <c r="C10" s="368" t="s">
        <v>62</v>
      </c>
      <c r="D10" s="374" t="s">
        <v>5</v>
      </c>
      <c r="E10" s="25" t="s">
        <v>6</v>
      </c>
      <c r="F10" s="298" t="s">
        <v>9</v>
      </c>
      <c r="G10" s="25" t="s">
        <v>10</v>
      </c>
      <c r="H10" s="80">
        <v>100</v>
      </c>
      <c r="I10" s="80">
        <v>100</v>
      </c>
      <c r="J10" s="34">
        <f t="shared" si="0"/>
        <v>100</v>
      </c>
      <c r="K10" s="364">
        <f>((((J12+J11)/2)+J10)/2)</f>
        <v>103.13890261987147</v>
      </c>
      <c r="L10" s="321" t="s">
        <v>255</v>
      </c>
      <c r="M10" s="57"/>
      <c r="N10" s="296" t="s">
        <v>161</v>
      </c>
    </row>
    <row r="11" spans="1:16" x14ac:dyDescent="0.25">
      <c r="A11" s="381"/>
      <c r="B11" s="422"/>
      <c r="C11" s="369"/>
      <c r="D11" s="374"/>
      <c r="E11" s="25" t="s">
        <v>7</v>
      </c>
      <c r="F11" s="298" t="s">
        <v>12</v>
      </c>
      <c r="G11" s="25" t="s">
        <v>13</v>
      </c>
      <c r="H11" s="80">
        <v>14</v>
      </c>
      <c r="I11" s="81">
        <v>16</v>
      </c>
      <c r="J11" s="34">
        <f t="shared" si="0"/>
        <v>114.28571428571428</v>
      </c>
      <c r="K11" s="365"/>
      <c r="L11" s="302"/>
      <c r="M11" s="57"/>
      <c r="N11" s="42"/>
    </row>
    <row r="12" spans="1:16" x14ac:dyDescent="0.25">
      <c r="A12" s="381"/>
      <c r="B12" s="423"/>
      <c r="C12" s="370"/>
      <c r="D12" s="374"/>
      <c r="E12" s="25" t="s">
        <v>7</v>
      </c>
      <c r="F12" s="298" t="s">
        <v>14</v>
      </c>
      <c r="G12" s="25" t="s">
        <v>15</v>
      </c>
      <c r="H12" s="80">
        <v>1445</v>
      </c>
      <c r="I12" s="59">
        <v>1420</v>
      </c>
      <c r="J12" s="34">
        <f t="shared" si="0"/>
        <v>98.269896193771615</v>
      </c>
      <c r="K12" s="365"/>
      <c r="L12" s="302"/>
      <c r="M12" s="57"/>
      <c r="N12" s="42"/>
    </row>
    <row r="13" spans="1:16" ht="30" customHeight="1" x14ac:dyDescent="0.25">
      <c r="A13" s="381"/>
      <c r="B13" s="462" t="s">
        <v>66</v>
      </c>
      <c r="C13" s="368" t="s">
        <v>256</v>
      </c>
      <c r="D13" s="374" t="s">
        <v>5</v>
      </c>
      <c r="E13" s="25" t="s">
        <v>6</v>
      </c>
      <c r="F13" s="58" t="s">
        <v>18</v>
      </c>
      <c r="G13" s="25" t="s">
        <v>10</v>
      </c>
      <c r="H13" s="80">
        <v>100</v>
      </c>
      <c r="I13" s="80">
        <v>100</v>
      </c>
      <c r="J13" s="34">
        <f t="shared" si="0"/>
        <v>100</v>
      </c>
      <c r="K13" s="364">
        <f>((((J15+J14)/2)+J13)/2)</f>
        <v>98.469387755102048</v>
      </c>
      <c r="L13" s="364"/>
      <c r="M13" s="57"/>
      <c r="N13" s="42"/>
    </row>
    <row r="14" spans="1:16" x14ac:dyDescent="0.25">
      <c r="A14" s="381"/>
      <c r="B14" s="462"/>
      <c r="C14" s="369"/>
      <c r="D14" s="374"/>
      <c r="E14" s="25" t="s">
        <v>7</v>
      </c>
      <c r="F14" s="298" t="s">
        <v>12</v>
      </c>
      <c r="G14" s="25" t="s">
        <v>13</v>
      </c>
      <c r="H14" s="80">
        <v>3</v>
      </c>
      <c r="I14" s="80">
        <v>3</v>
      </c>
      <c r="J14" s="34">
        <f t="shared" si="0"/>
        <v>100</v>
      </c>
      <c r="K14" s="365"/>
      <c r="L14" s="365"/>
      <c r="M14" s="57"/>
      <c r="N14" s="42"/>
    </row>
    <row r="15" spans="1:16" x14ac:dyDescent="0.25">
      <c r="A15" s="381"/>
      <c r="B15" s="462"/>
      <c r="C15" s="370"/>
      <c r="D15" s="374"/>
      <c r="E15" s="25" t="s">
        <v>7</v>
      </c>
      <c r="F15" s="298" t="s">
        <v>14</v>
      </c>
      <c r="G15" s="25" t="s">
        <v>15</v>
      </c>
      <c r="H15" s="80">
        <v>245</v>
      </c>
      <c r="I15" s="80">
        <v>230</v>
      </c>
      <c r="J15" s="34">
        <f t="shared" si="0"/>
        <v>93.877551020408163</v>
      </c>
      <c r="K15" s="365"/>
      <c r="L15" s="366"/>
      <c r="M15" s="57"/>
      <c r="N15" s="42"/>
    </row>
    <row r="16" spans="1:16" ht="34.5" customHeight="1" x14ac:dyDescent="0.25">
      <c r="A16" s="381"/>
      <c r="B16" s="462" t="s">
        <v>67</v>
      </c>
      <c r="C16" s="374" t="s">
        <v>113</v>
      </c>
      <c r="D16" s="374" t="s">
        <v>5</v>
      </c>
      <c r="E16" s="25" t="s">
        <v>6</v>
      </c>
      <c r="F16" s="58" t="s">
        <v>18</v>
      </c>
      <c r="G16" s="25" t="s">
        <v>10</v>
      </c>
      <c r="H16" s="80">
        <v>100</v>
      </c>
      <c r="I16" s="80">
        <v>100</v>
      </c>
      <c r="J16" s="34">
        <f t="shared" si="0"/>
        <v>100</v>
      </c>
      <c r="K16" s="364">
        <f>((((J18+J17)/2)+J16)/2)</f>
        <v>103.13890261987147</v>
      </c>
      <c r="L16" s="364" t="s">
        <v>255</v>
      </c>
      <c r="M16" s="57"/>
      <c r="N16" s="42"/>
    </row>
    <row r="17" spans="1:14" x14ac:dyDescent="0.25">
      <c r="A17" s="381"/>
      <c r="B17" s="462"/>
      <c r="C17" s="374"/>
      <c r="D17" s="374"/>
      <c r="E17" s="25" t="s">
        <v>7</v>
      </c>
      <c r="F17" s="298" t="s">
        <v>12</v>
      </c>
      <c r="G17" s="25" t="s">
        <v>13</v>
      </c>
      <c r="H17" s="80">
        <v>14</v>
      </c>
      <c r="I17" s="81">
        <v>16</v>
      </c>
      <c r="J17" s="34">
        <f t="shared" si="0"/>
        <v>114.28571428571428</v>
      </c>
      <c r="K17" s="365"/>
      <c r="L17" s="365"/>
      <c r="M17" s="57"/>
      <c r="N17" s="42"/>
    </row>
    <row r="18" spans="1:14" x14ac:dyDescent="0.25">
      <c r="A18" s="381"/>
      <c r="B18" s="462"/>
      <c r="C18" s="374"/>
      <c r="D18" s="374"/>
      <c r="E18" s="25" t="s">
        <v>7</v>
      </c>
      <c r="F18" s="298" t="s">
        <v>14</v>
      </c>
      <c r="G18" s="25" t="s">
        <v>15</v>
      </c>
      <c r="H18" s="80">
        <v>1445</v>
      </c>
      <c r="I18" s="59">
        <v>1420</v>
      </c>
      <c r="J18" s="34">
        <f t="shared" si="0"/>
        <v>98.269896193771615</v>
      </c>
      <c r="K18" s="365"/>
      <c r="L18" s="366"/>
      <c r="M18" s="57"/>
      <c r="N18" s="42"/>
    </row>
    <row r="19" spans="1:14" ht="39" customHeight="1" x14ac:dyDescent="0.25">
      <c r="A19" s="381"/>
      <c r="B19" s="421" t="s">
        <v>68</v>
      </c>
      <c r="C19" s="368" t="s">
        <v>32</v>
      </c>
      <c r="D19" s="368" t="s">
        <v>5</v>
      </c>
      <c r="E19" s="25" t="s">
        <v>6</v>
      </c>
      <c r="F19" s="298" t="s">
        <v>33</v>
      </c>
      <c r="G19" s="25" t="s">
        <v>10</v>
      </c>
      <c r="H19" s="80">
        <v>100</v>
      </c>
      <c r="I19" s="82">
        <v>100</v>
      </c>
      <c r="J19" s="34">
        <f t="shared" si="0"/>
        <v>100</v>
      </c>
      <c r="K19" s="364">
        <f>(J19+J20)/2</f>
        <v>107.14285714285714</v>
      </c>
      <c r="L19" s="301" t="s">
        <v>257</v>
      </c>
      <c r="M19" s="57"/>
      <c r="N19" s="42"/>
    </row>
    <row r="20" spans="1:14" x14ac:dyDescent="0.25">
      <c r="A20" s="381"/>
      <c r="B20" s="423"/>
      <c r="C20" s="370"/>
      <c r="D20" s="370"/>
      <c r="E20" s="25" t="s">
        <v>7</v>
      </c>
      <c r="F20" s="298" t="s">
        <v>12</v>
      </c>
      <c r="G20" s="25" t="s">
        <v>13</v>
      </c>
      <c r="H20" s="80">
        <v>14</v>
      </c>
      <c r="I20" s="80">
        <v>16</v>
      </c>
      <c r="J20" s="34">
        <f t="shared" si="0"/>
        <v>114.28571428571428</v>
      </c>
      <c r="K20" s="366"/>
      <c r="L20" s="301"/>
      <c r="M20" s="57"/>
      <c r="N20" s="42"/>
    </row>
    <row r="21" spans="1:14" ht="35.25" customHeight="1" x14ac:dyDescent="0.25">
      <c r="A21" s="381"/>
      <c r="B21" s="421" t="s">
        <v>70</v>
      </c>
      <c r="C21" s="387" t="s">
        <v>258</v>
      </c>
      <c r="D21" s="387" t="s">
        <v>5</v>
      </c>
      <c r="E21" s="74" t="s">
        <v>6</v>
      </c>
      <c r="F21" s="299" t="s">
        <v>71</v>
      </c>
      <c r="G21" s="74" t="s">
        <v>10</v>
      </c>
      <c r="H21" s="104">
        <v>100</v>
      </c>
      <c r="I21" s="104">
        <v>100</v>
      </c>
      <c r="J21" s="105">
        <f t="shared" si="0"/>
        <v>100</v>
      </c>
      <c r="K21" s="364">
        <f t="shared" ref="K21" si="1">(J21+J22)/2</f>
        <v>100</v>
      </c>
      <c r="L21" s="301"/>
      <c r="M21" s="57"/>
      <c r="N21" s="42"/>
    </row>
    <row r="22" spans="1:14" x14ac:dyDescent="0.25">
      <c r="A22" s="381"/>
      <c r="B22" s="423"/>
      <c r="C22" s="387"/>
      <c r="D22" s="387"/>
      <c r="E22" s="74" t="s">
        <v>7</v>
      </c>
      <c r="F22" s="299" t="s">
        <v>12</v>
      </c>
      <c r="G22" s="74" t="s">
        <v>13</v>
      </c>
      <c r="H22" s="104">
        <v>1</v>
      </c>
      <c r="I22" s="104">
        <v>1</v>
      </c>
      <c r="J22" s="105">
        <f t="shared" si="0"/>
        <v>100</v>
      </c>
      <c r="K22" s="365"/>
      <c r="L22" s="301"/>
      <c r="M22" s="57"/>
      <c r="N22" s="42"/>
    </row>
    <row r="23" spans="1:14" ht="42.75" customHeight="1" x14ac:dyDescent="0.25">
      <c r="A23" s="381"/>
      <c r="B23" s="320"/>
      <c r="C23" s="374" t="s">
        <v>34</v>
      </c>
      <c r="D23" s="374" t="s">
        <v>5</v>
      </c>
      <c r="E23" s="25" t="s">
        <v>6</v>
      </c>
      <c r="F23" s="298" t="s">
        <v>35</v>
      </c>
      <c r="G23" s="25" t="s">
        <v>10</v>
      </c>
      <c r="H23" s="80">
        <v>100</v>
      </c>
      <c r="I23" s="80">
        <v>100</v>
      </c>
      <c r="J23" s="34">
        <f t="shared" si="0"/>
        <v>100</v>
      </c>
      <c r="K23" s="364">
        <f t="shared" ref="K23" si="2">(J23+J24)/2</f>
        <v>100</v>
      </c>
      <c r="L23" s="301"/>
      <c r="M23" s="57"/>
      <c r="N23" s="42"/>
    </row>
    <row r="24" spans="1:14" x14ac:dyDescent="0.25">
      <c r="A24" s="381"/>
      <c r="B24" s="320"/>
      <c r="C24" s="374"/>
      <c r="D24" s="374"/>
      <c r="E24" s="25" t="s">
        <v>7</v>
      </c>
      <c r="F24" s="298" t="s">
        <v>12</v>
      </c>
      <c r="G24" s="25" t="s">
        <v>13</v>
      </c>
      <c r="H24" s="80">
        <v>27</v>
      </c>
      <c r="I24" s="80">
        <v>27</v>
      </c>
      <c r="J24" s="34">
        <f t="shared" si="0"/>
        <v>100</v>
      </c>
      <c r="K24" s="365"/>
      <c r="L24" s="301"/>
      <c r="M24" s="57"/>
      <c r="N24" s="42"/>
    </row>
    <row r="25" spans="1:14" ht="42.75" customHeight="1" x14ac:dyDescent="0.25">
      <c r="A25" s="381"/>
      <c r="B25" s="415" t="s">
        <v>69</v>
      </c>
      <c r="C25" s="374" t="s">
        <v>91</v>
      </c>
      <c r="D25" s="374" t="s">
        <v>5</v>
      </c>
      <c r="E25" s="25" t="s">
        <v>6</v>
      </c>
      <c r="F25" s="298" t="s">
        <v>35</v>
      </c>
      <c r="G25" s="25" t="s">
        <v>10</v>
      </c>
      <c r="H25" s="80">
        <v>100</v>
      </c>
      <c r="I25" s="80">
        <v>100</v>
      </c>
      <c r="J25" s="34">
        <f t="shared" si="0"/>
        <v>100</v>
      </c>
      <c r="K25" s="364">
        <f t="shared" ref="K25:K27" si="3">(J25+J26)/2</f>
        <v>100</v>
      </c>
      <c r="L25" s="301"/>
      <c r="M25" s="57"/>
      <c r="N25" s="42"/>
    </row>
    <row r="26" spans="1:14" x14ac:dyDescent="0.25">
      <c r="A26" s="381"/>
      <c r="B26" s="416"/>
      <c r="C26" s="374"/>
      <c r="D26" s="374"/>
      <c r="E26" s="25" t="s">
        <v>7</v>
      </c>
      <c r="F26" s="298" t="s">
        <v>12</v>
      </c>
      <c r="G26" s="25" t="s">
        <v>13</v>
      </c>
      <c r="H26" s="80">
        <v>5</v>
      </c>
      <c r="I26" s="80">
        <v>5</v>
      </c>
      <c r="J26" s="34">
        <f t="shared" si="0"/>
        <v>100</v>
      </c>
      <c r="K26" s="365"/>
      <c r="L26" s="301"/>
      <c r="M26" s="57"/>
      <c r="N26" s="42"/>
    </row>
    <row r="27" spans="1:14" ht="37.5" customHeight="1" x14ac:dyDescent="0.25">
      <c r="A27" s="381"/>
      <c r="B27" s="320"/>
      <c r="C27" s="374" t="s">
        <v>37</v>
      </c>
      <c r="D27" s="374" t="s">
        <v>5</v>
      </c>
      <c r="E27" s="25" t="s">
        <v>6</v>
      </c>
      <c r="F27" s="298" t="s">
        <v>38</v>
      </c>
      <c r="G27" s="25" t="s">
        <v>10</v>
      </c>
      <c r="H27" s="80">
        <v>100</v>
      </c>
      <c r="I27" s="80">
        <v>100</v>
      </c>
      <c r="J27" s="34">
        <f t="shared" si="0"/>
        <v>100</v>
      </c>
      <c r="K27" s="364">
        <f t="shared" si="3"/>
        <v>108.33333333333334</v>
      </c>
      <c r="L27" s="301" t="s">
        <v>259</v>
      </c>
      <c r="M27" s="57"/>
      <c r="N27" s="42"/>
    </row>
    <row r="28" spans="1:14" x14ac:dyDescent="0.25">
      <c r="A28" s="381"/>
      <c r="B28" s="320"/>
      <c r="C28" s="374"/>
      <c r="D28" s="374"/>
      <c r="E28" s="25" t="s">
        <v>7</v>
      </c>
      <c r="F28" s="298" t="s">
        <v>12</v>
      </c>
      <c r="G28" s="25" t="s">
        <v>13</v>
      </c>
      <c r="H28" s="80">
        <v>6</v>
      </c>
      <c r="I28" s="80">
        <v>7</v>
      </c>
      <c r="J28" s="34">
        <f t="shared" si="0"/>
        <v>116.66666666666667</v>
      </c>
      <c r="K28" s="365"/>
      <c r="L28" s="301"/>
      <c r="M28" s="57"/>
      <c r="N28" s="42"/>
    </row>
    <row r="29" spans="1:14" ht="24" x14ac:dyDescent="0.25">
      <c r="A29" s="381"/>
      <c r="B29" s="415" t="s">
        <v>74</v>
      </c>
      <c r="C29" s="368" t="s">
        <v>40</v>
      </c>
      <c r="D29" s="368" t="s">
        <v>5</v>
      </c>
      <c r="E29" s="25" t="s">
        <v>6</v>
      </c>
      <c r="F29" s="298" t="s">
        <v>41</v>
      </c>
      <c r="G29" s="25" t="s">
        <v>10</v>
      </c>
      <c r="H29" s="80">
        <v>100</v>
      </c>
      <c r="I29" s="82">
        <v>100</v>
      </c>
      <c r="J29" s="34">
        <f t="shared" si="0"/>
        <v>100</v>
      </c>
      <c r="K29" s="364">
        <f>((((J31+J30)/2)+J29)/2)</f>
        <v>100</v>
      </c>
      <c r="L29" s="364"/>
      <c r="M29" s="57"/>
      <c r="N29" s="42"/>
    </row>
    <row r="30" spans="1:14" x14ac:dyDescent="0.25">
      <c r="A30" s="381"/>
      <c r="B30" s="416"/>
      <c r="C30" s="369"/>
      <c r="D30" s="369"/>
      <c r="E30" s="25" t="s">
        <v>7</v>
      </c>
      <c r="F30" s="298" t="s">
        <v>12</v>
      </c>
      <c r="G30" s="25" t="s">
        <v>13</v>
      </c>
      <c r="H30" s="80">
        <v>46</v>
      </c>
      <c r="I30" s="83">
        <v>46</v>
      </c>
      <c r="J30" s="34">
        <f t="shared" si="0"/>
        <v>100</v>
      </c>
      <c r="K30" s="365"/>
      <c r="L30" s="365"/>
      <c r="M30" s="57"/>
      <c r="N30" s="42"/>
    </row>
    <row r="31" spans="1:14" x14ac:dyDescent="0.25">
      <c r="A31" s="381"/>
      <c r="B31" s="421" t="s">
        <v>73</v>
      </c>
      <c r="C31" s="370"/>
      <c r="D31" s="370"/>
      <c r="E31" s="25" t="s">
        <v>7</v>
      </c>
      <c r="F31" s="298" t="s">
        <v>106</v>
      </c>
      <c r="G31" s="25" t="s">
        <v>43</v>
      </c>
      <c r="H31" s="80">
        <v>381</v>
      </c>
      <c r="I31" s="83">
        <v>381</v>
      </c>
      <c r="J31" s="34">
        <f t="shared" si="0"/>
        <v>100</v>
      </c>
      <c r="K31" s="365"/>
      <c r="L31" s="366"/>
      <c r="M31" s="57"/>
      <c r="N31" s="42"/>
    </row>
    <row r="32" spans="1:14" ht="35.25" customHeight="1" x14ac:dyDescent="0.25">
      <c r="A32" s="381"/>
      <c r="B32" s="423"/>
      <c r="C32" s="451" t="s">
        <v>123</v>
      </c>
      <c r="D32" s="451" t="s">
        <v>5</v>
      </c>
      <c r="E32" s="25" t="s">
        <v>6</v>
      </c>
      <c r="F32" s="298" t="s">
        <v>105</v>
      </c>
      <c r="G32" s="84" t="s">
        <v>10</v>
      </c>
      <c r="H32" s="80">
        <v>100</v>
      </c>
      <c r="I32" s="80">
        <v>100</v>
      </c>
      <c r="J32" s="34">
        <f t="shared" si="0"/>
        <v>100</v>
      </c>
      <c r="K32" s="364">
        <f t="shared" ref="K32:K36" si="4">(J32+J33)/2</f>
        <v>100</v>
      </c>
      <c r="L32" s="301"/>
      <c r="M32" s="57"/>
      <c r="N32" s="42"/>
    </row>
    <row r="33" spans="1:14" x14ac:dyDescent="0.25">
      <c r="A33" s="381"/>
      <c r="B33" s="421" t="s">
        <v>75</v>
      </c>
      <c r="C33" s="451"/>
      <c r="D33" s="451"/>
      <c r="E33" s="25" t="s">
        <v>7</v>
      </c>
      <c r="F33" s="303" t="s">
        <v>12</v>
      </c>
      <c r="G33" s="84" t="s">
        <v>13</v>
      </c>
      <c r="H33" s="80">
        <v>9</v>
      </c>
      <c r="I33" s="80">
        <v>9</v>
      </c>
      <c r="J33" s="34">
        <f t="shared" si="0"/>
        <v>100</v>
      </c>
      <c r="K33" s="365"/>
      <c r="L33" s="301" t="s">
        <v>160</v>
      </c>
      <c r="M33" s="57"/>
      <c r="N33" s="42"/>
    </row>
    <row r="34" spans="1:14" ht="33.75" customHeight="1" x14ac:dyDescent="0.25">
      <c r="A34" s="381"/>
      <c r="B34" s="423"/>
      <c r="C34" s="451" t="s">
        <v>124</v>
      </c>
      <c r="D34" s="451" t="s">
        <v>5</v>
      </c>
      <c r="E34" s="25" t="s">
        <v>6</v>
      </c>
      <c r="F34" s="298" t="s">
        <v>105</v>
      </c>
      <c r="G34" s="84" t="s">
        <v>10</v>
      </c>
      <c r="H34" s="80">
        <v>100</v>
      </c>
      <c r="I34" s="80">
        <v>100</v>
      </c>
      <c r="J34" s="34">
        <f t="shared" si="0"/>
        <v>100</v>
      </c>
      <c r="K34" s="364">
        <f t="shared" si="4"/>
        <v>100</v>
      </c>
      <c r="L34" s="301"/>
      <c r="M34" s="57"/>
      <c r="N34" s="42"/>
    </row>
    <row r="35" spans="1:14" x14ac:dyDescent="0.25">
      <c r="A35" s="381"/>
      <c r="B35" s="421" t="s">
        <v>104</v>
      </c>
      <c r="C35" s="451"/>
      <c r="D35" s="451"/>
      <c r="E35" s="25" t="s">
        <v>7</v>
      </c>
      <c r="F35" s="303" t="s">
        <v>12</v>
      </c>
      <c r="G35" s="84" t="s">
        <v>13</v>
      </c>
      <c r="H35" s="80">
        <v>1</v>
      </c>
      <c r="I35" s="80">
        <v>1</v>
      </c>
      <c r="J35" s="34">
        <f t="shared" si="0"/>
        <v>100</v>
      </c>
      <c r="K35" s="365"/>
      <c r="L35" s="301"/>
      <c r="M35" s="57"/>
      <c r="N35" s="42"/>
    </row>
    <row r="36" spans="1:14" ht="30.75" customHeight="1" x14ac:dyDescent="0.25">
      <c r="A36" s="381"/>
      <c r="B36" s="422"/>
      <c r="C36" s="368" t="s">
        <v>83</v>
      </c>
      <c r="D36" s="368" t="s">
        <v>76</v>
      </c>
      <c r="E36" s="25" t="s">
        <v>6</v>
      </c>
      <c r="F36" s="72" t="s">
        <v>79</v>
      </c>
      <c r="G36" s="63" t="s">
        <v>10</v>
      </c>
      <c r="H36" s="80">
        <v>100</v>
      </c>
      <c r="I36" s="98">
        <v>100</v>
      </c>
      <c r="J36" s="34">
        <f t="shared" si="0"/>
        <v>100</v>
      </c>
      <c r="K36" s="364">
        <f t="shared" si="4"/>
        <v>100</v>
      </c>
      <c r="L36" s="301"/>
      <c r="M36" s="57"/>
      <c r="N36" s="42"/>
    </row>
    <row r="37" spans="1:14" x14ac:dyDescent="0.25">
      <c r="A37" s="381"/>
      <c r="B37" s="423"/>
      <c r="C37" s="370"/>
      <c r="D37" s="370"/>
      <c r="E37" s="25" t="s">
        <v>7</v>
      </c>
      <c r="F37" s="72" t="s">
        <v>85</v>
      </c>
      <c r="G37" s="63" t="s">
        <v>13</v>
      </c>
      <c r="H37" s="80">
        <v>10</v>
      </c>
      <c r="I37" s="99">
        <v>10</v>
      </c>
      <c r="J37" s="34">
        <f t="shared" si="0"/>
        <v>100</v>
      </c>
      <c r="K37" s="366"/>
      <c r="L37" s="301"/>
      <c r="M37" s="57"/>
      <c r="N37" s="42"/>
    </row>
    <row r="38" spans="1:14" ht="30.75" customHeight="1" x14ac:dyDescent="0.25">
      <c r="A38" s="381"/>
      <c r="B38" s="462" t="s">
        <v>92</v>
      </c>
      <c r="C38" s="368" t="s">
        <v>78</v>
      </c>
      <c r="D38" s="368" t="s">
        <v>76</v>
      </c>
      <c r="E38" s="25" t="s">
        <v>6</v>
      </c>
      <c r="F38" s="298" t="s">
        <v>105</v>
      </c>
      <c r="G38" s="136" t="s">
        <v>10</v>
      </c>
      <c r="H38" s="80">
        <v>100</v>
      </c>
      <c r="I38" s="84">
        <v>100</v>
      </c>
      <c r="J38" s="34">
        <f t="shared" si="0"/>
        <v>100</v>
      </c>
      <c r="K38" s="372">
        <f>((((J40+J39)/2)+J38)/2)</f>
        <v>100</v>
      </c>
      <c r="L38" s="135"/>
      <c r="M38" s="57"/>
      <c r="N38" s="42"/>
    </row>
    <row r="39" spans="1:14" x14ac:dyDescent="0.25">
      <c r="A39" s="381"/>
      <c r="B39" s="462"/>
      <c r="C39" s="369"/>
      <c r="D39" s="369"/>
      <c r="E39" s="25" t="s">
        <v>7</v>
      </c>
      <c r="F39" s="298" t="s">
        <v>109</v>
      </c>
      <c r="G39" s="136" t="s">
        <v>90</v>
      </c>
      <c r="H39" s="80">
        <v>1</v>
      </c>
      <c r="I39" s="84">
        <v>1</v>
      </c>
      <c r="J39" s="34">
        <f t="shared" si="0"/>
        <v>100</v>
      </c>
      <c r="K39" s="372"/>
      <c r="L39" s="135"/>
      <c r="M39" s="57"/>
      <c r="N39" s="42"/>
    </row>
    <row r="40" spans="1:14" ht="15" customHeight="1" x14ac:dyDescent="0.25">
      <c r="A40" s="382"/>
      <c r="B40" s="304" t="s">
        <v>92</v>
      </c>
      <c r="C40" s="370"/>
      <c r="D40" s="370"/>
      <c r="E40" s="25" t="s">
        <v>7</v>
      </c>
      <c r="F40" s="298" t="s">
        <v>110</v>
      </c>
      <c r="G40" s="136" t="s">
        <v>90</v>
      </c>
      <c r="H40" s="80">
        <v>3</v>
      </c>
      <c r="I40" s="84">
        <v>3</v>
      </c>
      <c r="J40" s="34">
        <f t="shared" si="0"/>
        <v>100</v>
      </c>
      <c r="K40" s="373"/>
      <c r="L40" s="135"/>
      <c r="M40" s="35"/>
      <c r="N40" s="44"/>
    </row>
  </sheetData>
  <mergeCells count="62">
    <mergeCell ref="B38:B39"/>
    <mergeCell ref="C38:C40"/>
    <mergeCell ref="D38:D40"/>
    <mergeCell ref="K38:K40"/>
    <mergeCell ref="L29:L31"/>
    <mergeCell ref="B31:B32"/>
    <mergeCell ref="C32:C33"/>
    <mergeCell ref="D32:D33"/>
    <mergeCell ref="K32:K33"/>
    <mergeCell ref="B33:B34"/>
    <mergeCell ref="C34:C35"/>
    <mergeCell ref="D34:D35"/>
    <mergeCell ref="K34:K35"/>
    <mergeCell ref="B35:B37"/>
    <mergeCell ref="C36:C37"/>
    <mergeCell ref="D36:D37"/>
    <mergeCell ref="K36:K37"/>
    <mergeCell ref="C27:C28"/>
    <mergeCell ref="D27:D28"/>
    <mergeCell ref="K27:K28"/>
    <mergeCell ref="B29:B30"/>
    <mergeCell ref="C29:C31"/>
    <mergeCell ref="D29:D31"/>
    <mergeCell ref="K29:K31"/>
    <mergeCell ref="C23:C24"/>
    <mergeCell ref="D23:D24"/>
    <mergeCell ref="K23:K24"/>
    <mergeCell ref="B25:B26"/>
    <mergeCell ref="C25:C26"/>
    <mergeCell ref="D25:D26"/>
    <mergeCell ref="K25:K26"/>
    <mergeCell ref="B19:B20"/>
    <mergeCell ref="C19:C20"/>
    <mergeCell ref="D19:D20"/>
    <mergeCell ref="K19:K20"/>
    <mergeCell ref="B21:B22"/>
    <mergeCell ref="C21:C22"/>
    <mergeCell ref="D21:D22"/>
    <mergeCell ref="K21:K22"/>
    <mergeCell ref="K13:K15"/>
    <mergeCell ref="L13:L15"/>
    <mergeCell ref="B16:B18"/>
    <mergeCell ref="C16:C18"/>
    <mergeCell ref="D16:D18"/>
    <mergeCell ref="K16:K18"/>
    <mergeCell ref="L16:L18"/>
    <mergeCell ref="I2:N2"/>
    <mergeCell ref="I3:N3"/>
    <mergeCell ref="C5:I5"/>
    <mergeCell ref="A7:A40"/>
    <mergeCell ref="B7:B9"/>
    <mergeCell ref="C7:C9"/>
    <mergeCell ref="D7:D9"/>
    <mergeCell ref="K7:K9"/>
    <mergeCell ref="L7:L9"/>
    <mergeCell ref="B10:B12"/>
    <mergeCell ref="C10:C12"/>
    <mergeCell ref="D10:D12"/>
    <mergeCell ref="K10:K12"/>
    <mergeCell ref="B13:B15"/>
    <mergeCell ref="C13:C15"/>
    <mergeCell ref="D13:D15"/>
  </mergeCells>
  <pageMargins left="0.11811023622047245" right="0.11811023622047245" top="0.15748031496062992" bottom="0.15748031496062992" header="0" footer="0"/>
  <pageSetup paperSize="9" scale="5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8"/>
  <sheetViews>
    <sheetView view="pageBreakPreview" topLeftCell="A4" zoomScale="85" zoomScaleNormal="70" zoomScaleSheetLayoutView="85" workbookViewId="0">
      <pane xSplit="3" topLeftCell="D1" activePane="topRight" state="frozen"/>
      <selection activeCell="E14" sqref="E14"/>
      <selection pane="topRight" activeCell="J10" sqref="J10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6.7109375" style="1" customWidth="1"/>
    <col min="10" max="14" width="15.85546875" style="1"/>
    <col min="15" max="16" width="15.85546875" style="3"/>
    <col min="17" max="16384" width="15.85546875" style="1"/>
  </cols>
  <sheetData>
    <row r="1" spans="1:16" s="69" customFormat="1" x14ac:dyDescent="0.25">
      <c r="I1" s="69" t="s">
        <v>210</v>
      </c>
      <c r="O1" s="3"/>
      <c r="P1" s="3"/>
    </row>
    <row r="2" spans="1:16" s="69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9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9" customFormat="1" ht="18.75" customHeight="1" x14ac:dyDescent="0.25">
      <c r="O4" s="3"/>
      <c r="P4" s="3"/>
    </row>
    <row r="5" spans="1:16" s="69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110.25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319" t="s">
        <v>4</v>
      </c>
      <c r="J7" s="308" t="s">
        <v>24</v>
      </c>
      <c r="K7" s="308" t="s">
        <v>25</v>
      </c>
      <c r="L7" s="308" t="s">
        <v>131</v>
      </c>
      <c r="M7" s="307" t="s">
        <v>132</v>
      </c>
      <c r="N7" s="13" t="s">
        <v>26</v>
      </c>
    </row>
    <row r="8" spans="1:16" ht="72" x14ac:dyDescent="0.25">
      <c r="A8" s="458" t="s">
        <v>46</v>
      </c>
      <c r="B8" s="407" t="s">
        <v>60</v>
      </c>
      <c r="C8" s="374" t="s">
        <v>61</v>
      </c>
      <c r="D8" s="374" t="s">
        <v>5</v>
      </c>
      <c r="E8" s="25" t="s">
        <v>6</v>
      </c>
      <c r="F8" s="307" t="s">
        <v>9</v>
      </c>
      <c r="G8" s="4" t="s">
        <v>10</v>
      </c>
      <c r="H8" s="80">
        <v>100</v>
      </c>
      <c r="I8" s="83">
        <v>100</v>
      </c>
      <c r="J8" s="102">
        <f t="shared" ref="J8:J28" si="0">I8/H8*100</f>
        <v>100</v>
      </c>
      <c r="K8" s="457">
        <f>((((J10+J9)/2)+J8)/2)</f>
        <v>98.392857142857139</v>
      </c>
      <c r="L8" s="71"/>
      <c r="M8" s="305" t="s">
        <v>154</v>
      </c>
      <c r="N8" s="305">
        <f>(K8+K11+K14+K17+K20+K22+K24+K26)/8</f>
        <v>99.559151785714278</v>
      </c>
    </row>
    <row r="9" spans="1:16" x14ac:dyDescent="0.25">
      <c r="A9" s="459"/>
      <c r="B9" s="408"/>
      <c r="C9" s="374"/>
      <c r="D9" s="374"/>
      <c r="E9" s="25" t="s">
        <v>7</v>
      </c>
      <c r="F9" s="307" t="s">
        <v>12</v>
      </c>
      <c r="G9" s="4" t="s">
        <v>13</v>
      </c>
      <c r="H9" s="80">
        <v>1</v>
      </c>
      <c r="I9" s="83">
        <v>1</v>
      </c>
      <c r="J9" s="102">
        <f t="shared" si="0"/>
        <v>100</v>
      </c>
      <c r="K9" s="457"/>
      <c r="L9" s="395"/>
      <c r="M9" s="57"/>
      <c r="N9" s="42"/>
    </row>
    <row r="10" spans="1:16" x14ac:dyDescent="0.25">
      <c r="A10" s="459"/>
      <c r="B10" s="409"/>
      <c r="C10" s="374"/>
      <c r="D10" s="374"/>
      <c r="E10" s="25" t="s">
        <v>7</v>
      </c>
      <c r="F10" s="307" t="s">
        <v>14</v>
      </c>
      <c r="G10" s="4" t="s">
        <v>21</v>
      </c>
      <c r="H10" s="80">
        <v>140</v>
      </c>
      <c r="I10" s="83">
        <v>131</v>
      </c>
      <c r="J10" s="102">
        <f t="shared" si="0"/>
        <v>93.571428571428569</v>
      </c>
      <c r="K10" s="457"/>
      <c r="L10" s="463"/>
      <c r="M10" s="57"/>
      <c r="N10" s="42"/>
    </row>
    <row r="11" spans="1:16" ht="72" x14ac:dyDescent="0.25">
      <c r="A11" s="459"/>
      <c r="B11" s="407" t="s">
        <v>63</v>
      </c>
      <c r="C11" s="368" t="s">
        <v>62</v>
      </c>
      <c r="D11" s="368" t="s">
        <v>5</v>
      </c>
      <c r="E11" s="25" t="s">
        <v>6</v>
      </c>
      <c r="F11" s="307" t="s">
        <v>9</v>
      </c>
      <c r="G11" s="4" t="s">
        <v>10</v>
      </c>
      <c r="H11" s="80">
        <v>100</v>
      </c>
      <c r="I11" s="83">
        <v>100</v>
      </c>
      <c r="J11" s="102">
        <f t="shared" si="0"/>
        <v>100</v>
      </c>
      <c r="K11" s="457">
        <f>((((J13+J12)/2)+J11)/2)</f>
        <v>99.84375</v>
      </c>
      <c r="L11" s="71"/>
      <c r="M11" s="57"/>
      <c r="N11" s="306" t="s">
        <v>161</v>
      </c>
    </row>
    <row r="12" spans="1:16" x14ac:dyDescent="0.25">
      <c r="A12" s="459"/>
      <c r="B12" s="408"/>
      <c r="C12" s="369"/>
      <c r="D12" s="369"/>
      <c r="E12" s="25" t="s">
        <v>7</v>
      </c>
      <c r="F12" s="307" t="s">
        <v>12</v>
      </c>
      <c r="G12" s="4" t="s">
        <v>13</v>
      </c>
      <c r="H12" s="80">
        <v>6</v>
      </c>
      <c r="I12" s="83">
        <v>6</v>
      </c>
      <c r="J12" s="102">
        <f t="shared" si="0"/>
        <v>100</v>
      </c>
      <c r="K12" s="457"/>
      <c r="L12" s="395"/>
      <c r="M12" s="57"/>
      <c r="N12" s="42"/>
    </row>
    <row r="13" spans="1:16" x14ac:dyDescent="0.25">
      <c r="A13" s="459"/>
      <c r="B13" s="409"/>
      <c r="C13" s="370"/>
      <c r="D13" s="370"/>
      <c r="E13" s="25" t="s">
        <v>7</v>
      </c>
      <c r="F13" s="307" t="s">
        <v>14</v>
      </c>
      <c r="G13" s="4" t="s">
        <v>21</v>
      </c>
      <c r="H13" s="80">
        <v>480</v>
      </c>
      <c r="I13" s="83">
        <v>477</v>
      </c>
      <c r="J13" s="102">
        <f t="shared" si="0"/>
        <v>99.375</v>
      </c>
      <c r="K13" s="457"/>
      <c r="L13" s="463"/>
      <c r="M13" s="57"/>
      <c r="N13" s="42"/>
    </row>
    <row r="14" spans="1:16" ht="35.25" customHeight="1" x14ac:dyDescent="0.25">
      <c r="A14" s="459"/>
      <c r="B14" s="451" t="s">
        <v>66</v>
      </c>
      <c r="C14" s="368" t="s">
        <v>64</v>
      </c>
      <c r="D14" s="374" t="s">
        <v>5</v>
      </c>
      <c r="E14" s="25" t="s">
        <v>6</v>
      </c>
      <c r="F14" s="307" t="s">
        <v>18</v>
      </c>
      <c r="G14" s="4" t="s">
        <v>10</v>
      </c>
      <c r="H14" s="80">
        <v>100</v>
      </c>
      <c r="I14" s="83">
        <v>100</v>
      </c>
      <c r="J14" s="102">
        <f t="shared" si="0"/>
        <v>100</v>
      </c>
      <c r="K14" s="457">
        <f>((((J16+J15)/2)+J14)/2)</f>
        <v>98.392857142857139</v>
      </c>
      <c r="L14" s="71"/>
      <c r="M14" s="57"/>
      <c r="N14" s="42"/>
    </row>
    <row r="15" spans="1:16" x14ac:dyDescent="0.25">
      <c r="A15" s="459"/>
      <c r="B15" s="451"/>
      <c r="C15" s="369"/>
      <c r="D15" s="374"/>
      <c r="E15" s="25" t="s">
        <v>7</v>
      </c>
      <c r="F15" s="307" t="s">
        <v>12</v>
      </c>
      <c r="G15" s="4" t="s">
        <v>13</v>
      </c>
      <c r="H15" s="80">
        <v>1</v>
      </c>
      <c r="I15" s="83">
        <v>1</v>
      </c>
      <c r="J15" s="102">
        <f t="shared" si="0"/>
        <v>100</v>
      </c>
      <c r="K15" s="457"/>
      <c r="L15" s="71"/>
      <c r="M15" s="57"/>
      <c r="N15" s="42"/>
    </row>
    <row r="16" spans="1:16" x14ac:dyDescent="0.25">
      <c r="A16" s="459"/>
      <c r="B16" s="451"/>
      <c r="C16" s="370"/>
      <c r="D16" s="374"/>
      <c r="E16" s="25" t="s">
        <v>7</v>
      </c>
      <c r="F16" s="307" t="s">
        <v>14</v>
      </c>
      <c r="G16" s="4" t="s">
        <v>21</v>
      </c>
      <c r="H16" s="80">
        <v>140</v>
      </c>
      <c r="I16" s="83">
        <v>131</v>
      </c>
      <c r="J16" s="102">
        <f t="shared" si="0"/>
        <v>93.571428571428569</v>
      </c>
      <c r="K16" s="457"/>
      <c r="L16" s="71"/>
      <c r="M16" s="57"/>
      <c r="N16" s="42"/>
    </row>
    <row r="17" spans="1:14" ht="35.25" customHeight="1" x14ac:dyDescent="0.25">
      <c r="A17" s="459"/>
      <c r="B17" s="451" t="s">
        <v>67</v>
      </c>
      <c r="C17" s="374" t="s">
        <v>65</v>
      </c>
      <c r="D17" s="374" t="s">
        <v>5</v>
      </c>
      <c r="E17" s="25" t="s">
        <v>6</v>
      </c>
      <c r="F17" s="307" t="s">
        <v>18</v>
      </c>
      <c r="G17" s="4" t="s">
        <v>10</v>
      </c>
      <c r="H17" s="80">
        <v>100</v>
      </c>
      <c r="I17" s="83">
        <v>100</v>
      </c>
      <c r="J17" s="102">
        <f t="shared" si="0"/>
        <v>100</v>
      </c>
      <c r="K17" s="457">
        <f>((((J19+J18)/2)+J17)/2)</f>
        <v>99.84375</v>
      </c>
      <c r="L17" s="71"/>
      <c r="M17" s="57"/>
      <c r="N17" s="42"/>
    </row>
    <row r="18" spans="1:14" x14ac:dyDescent="0.25">
      <c r="A18" s="459"/>
      <c r="B18" s="451"/>
      <c r="C18" s="374"/>
      <c r="D18" s="374"/>
      <c r="E18" s="25" t="s">
        <v>7</v>
      </c>
      <c r="F18" s="307" t="s">
        <v>12</v>
      </c>
      <c r="G18" s="4" t="s">
        <v>13</v>
      </c>
      <c r="H18" s="80">
        <v>6</v>
      </c>
      <c r="I18" s="83">
        <v>6</v>
      </c>
      <c r="J18" s="102">
        <f t="shared" si="0"/>
        <v>100</v>
      </c>
      <c r="K18" s="457"/>
      <c r="L18" s="395"/>
      <c r="M18" s="57"/>
      <c r="N18" s="42"/>
    </row>
    <row r="19" spans="1:14" x14ac:dyDescent="0.25">
      <c r="A19" s="459"/>
      <c r="B19" s="451"/>
      <c r="C19" s="374"/>
      <c r="D19" s="374"/>
      <c r="E19" s="25" t="s">
        <v>7</v>
      </c>
      <c r="F19" s="307" t="s">
        <v>14</v>
      </c>
      <c r="G19" s="4" t="s">
        <v>21</v>
      </c>
      <c r="H19" s="80">
        <v>480</v>
      </c>
      <c r="I19" s="83">
        <v>477</v>
      </c>
      <c r="J19" s="102">
        <f t="shared" si="0"/>
        <v>99.375</v>
      </c>
      <c r="K19" s="457"/>
      <c r="L19" s="463"/>
      <c r="M19" s="57"/>
      <c r="N19" s="42"/>
    </row>
    <row r="20" spans="1:14" ht="45" customHeight="1" x14ac:dyDescent="0.25">
      <c r="A20" s="459"/>
      <c r="B20" s="407" t="s">
        <v>68</v>
      </c>
      <c r="C20" s="374" t="s">
        <v>32</v>
      </c>
      <c r="D20" s="374" t="s">
        <v>5</v>
      </c>
      <c r="E20" s="25" t="s">
        <v>6</v>
      </c>
      <c r="F20" s="307" t="s">
        <v>33</v>
      </c>
      <c r="G20" s="4" t="s">
        <v>10</v>
      </c>
      <c r="H20" s="80">
        <v>100</v>
      </c>
      <c r="I20" s="83">
        <v>100</v>
      </c>
      <c r="J20" s="102">
        <f t="shared" si="0"/>
        <v>100</v>
      </c>
      <c r="K20" s="457">
        <f>(J20+J21)/2</f>
        <v>100</v>
      </c>
      <c r="L20" s="71"/>
      <c r="M20" s="57"/>
      <c r="N20" s="42"/>
    </row>
    <row r="21" spans="1:14" x14ac:dyDescent="0.25">
      <c r="A21" s="459"/>
      <c r="B21" s="409"/>
      <c r="C21" s="374"/>
      <c r="D21" s="374"/>
      <c r="E21" s="25" t="s">
        <v>7</v>
      </c>
      <c r="F21" s="307" t="s">
        <v>12</v>
      </c>
      <c r="G21" s="4" t="s">
        <v>13</v>
      </c>
      <c r="H21" s="81">
        <v>5</v>
      </c>
      <c r="I21" s="116">
        <v>5</v>
      </c>
      <c r="J21" s="102">
        <f t="shared" si="0"/>
        <v>100</v>
      </c>
      <c r="K21" s="457"/>
      <c r="L21" s="71"/>
      <c r="M21" s="57"/>
      <c r="N21" s="42"/>
    </row>
    <row r="22" spans="1:14" ht="42" customHeight="1" x14ac:dyDescent="0.25">
      <c r="A22" s="459"/>
      <c r="B22" s="388" t="s">
        <v>74</v>
      </c>
      <c r="C22" s="374" t="s">
        <v>34</v>
      </c>
      <c r="D22" s="374" t="s">
        <v>5</v>
      </c>
      <c r="E22" s="25" t="s">
        <v>6</v>
      </c>
      <c r="F22" s="307" t="s">
        <v>35</v>
      </c>
      <c r="G22" s="4" t="s">
        <v>10</v>
      </c>
      <c r="H22" s="82">
        <v>100</v>
      </c>
      <c r="I22" s="117">
        <v>100</v>
      </c>
      <c r="J22" s="102">
        <f t="shared" si="0"/>
        <v>100</v>
      </c>
      <c r="K22" s="457">
        <f>(J22+J23)/2</f>
        <v>100</v>
      </c>
      <c r="L22" s="71"/>
      <c r="M22" s="57"/>
      <c r="N22" s="42"/>
    </row>
    <row r="23" spans="1:14" x14ac:dyDescent="0.25">
      <c r="A23" s="459"/>
      <c r="B23" s="390"/>
      <c r="C23" s="374"/>
      <c r="D23" s="374"/>
      <c r="E23" s="25" t="s">
        <v>7</v>
      </c>
      <c r="F23" s="307" t="s">
        <v>12</v>
      </c>
      <c r="G23" s="4" t="s">
        <v>13</v>
      </c>
      <c r="H23" s="137">
        <v>7</v>
      </c>
      <c r="I23" s="138">
        <v>7</v>
      </c>
      <c r="J23" s="102">
        <f t="shared" si="0"/>
        <v>100</v>
      </c>
      <c r="K23" s="457"/>
      <c r="L23" s="71"/>
      <c r="M23" s="57"/>
      <c r="N23" s="42"/>
    </row>
    <row r="24" spans="1:14" ht="45.75" customHeight="1" x14ac:dyDescent="0.25">
      <c r="A24" s="459"/>
      <c r="B24" s="310"/>
      <c r="C24" s="368" t="s">
        <v>95</v>
      </c>
      <c r="D24" s="368" t="s">
        <v>5</v>
      </c>
      <c r="E24" s="25" t="s">
        <v>6</v>
      </c>
      <c r="F24" s="307" t="s">
        <v>35</v>
      </c>
      <c r="G24" s="4" t="s">
        <v>10</v>
      </c>
      <c r="H24" s="137">
        <v>100</v>
      </c>
      <c r="I24" s="138">
        <v>100</v>
      </c>
      <c r="J24" s="102">
        <f t="shared" si="0"/>
        <v>100</v>
      </c>
      <c r="K24" s="457">
        <f>(J24+J25)/2</f>
        <v>100</v>
      </c>
      <c r="L24" s="71"/>
      <c r="M24" s="57"/>
      <c r="N24" s="42"/>
    </row>
    <row r="25" spans="1:14" x14ac:dyDescent="0.25">
      <c r="A25" s="459"/>
      <c r="B25" s="314"/>
      <c r="C25" s="370"/>
      <c r="D25" s="370"/>
      <c r="E25" s="63" t="s">
        <v>7</v>
      </c>
      <c r="F25" s="307" t="s">
        <v>12</v>
      </c>
      <c r="G25" s="4" t="s">
        <v>13</v>
      </c>
      <c r="H25" s="137">
        <v>1</v>
      </c>
      <c r="I25" s="138">
        <v>1</v>
      </c>
      <c r="J25" s="102">
        <f t="shared" si="0"/>
        <v>100</v>
      </c>
      <c r="K25" s="457"/>
      <c r="L25" s="71"/>
      <c r="M25" s="57"/>
      <c r="N25" s="42"/>
    </row>
    <row r="26" spans="1:14" ht="24" x14ac:dyDescent="0.25">
      <c r="A26" s="459"/>
      <c r="B26" s="407" t="s">
        <v>101</v>
      </c>
      <c r="C26" s="368" t="s">
        <v>40</v>
      </c>
      <c r="D26" s="368" t="s">
        <v>5</v>
      </c>
      <c r="E26" s="25" t="s">
        <v>6</v>
      </c>
      <c r="F26" s="307" t="s">
        <v>41</v>
      </c>
      <c r="G26" s="4" t="s">
        <v>10</v>
      </c>
      <c r="H26" s="82">
        <v>100</v>
      </c>
      <c r="I26" s="117">
        <v>100</v>
      </c>
      <c r="J26" s="102">
        <f t="shared" si="0"/>
        <v>100</v>
      </c>
      <c r="K26" s="457">
        <f>((((J28+J27)/2)+J26)/2)</f>
        <v>100</v>
      </c>
      <c r="L26" s="391"/>
      <c r="M26" s="57"/>
      <c r="N26" s="42"/>
    </row>
    <row r="27" spans="1:14" x14ac:dyDescent="0.25">
      <c r="A27" s="459"/>
      <c r="B27" s="409"/>
      <c r="C27" s="369"/>
      <c r="D27" s="369"/>
      <c r="E27" s="25" t="s">
        <v>7</v>
      </c>
      <c r="F27" s="307" t="s">
        <v>12</v>
      </c>
      <c r="G27" s="4" t="s">
        <v>13</v>
      </c>
      <c r="H27" s="80">
        <v>12</v>
      </c>
      <c r="I27" s="83">
        <v>12</v>
      </c>
      <c r="J27" s="102">
        <f t="shared" si="0"/>
        <v>100</v>
      </c>
      <c r="K27" s="457"/>
      <c r="L27" s="392"/>
      <c r="M27" s="378"/>
      <c r="N27" s="42"/>
    </row>
    <row r="28" spans="1:14" x14ac:dyDescent="0.25">
      <c r="A28" s="460"/>
      <c r="B28" s="317"/>
      <c r="C28" s="370"/>
      <c r="D28" s="370"/>
      <c r="E28" s="25" t="s">
        <v>7</v>
      </c>
      <c r="F28" s="307" t="s">
        <v>106</v>
      </c>
      <c r="G28" s="4" t="s">
        <v>43</v>
      </c>
      <c r="H28" s="6">
        <v>99</v>
      </c>
      <c r="I28" s="43">
        <v>99</v>
      </c>
      <c r="J28" s="33">
        <f t="shared" si="0"/>
        <v>100</v>
      </c>
      <c r="K28" s="457"/>
      <c r="L28" s="393"/>
      <c r="M28" s="379"/>
      <c r="N28" s="44"/>
    </row>
  </sheetData>
  <autoFilter ref="A7:N28"/>
  <mergeCells count="40">
    <mergeCell ref="M27:M28"/>
    <mergeCell ref="K17:K19"/>
    <mergeCell ref="L18:L19"/>
    <mergeCell ref="C24:C25"/>
    <mergeCell ref="D24:D25"/>
    <mergeCell ref="K24:K25"/>
    <mergeCell ref="I2:N2"/>
    <mergeCell ref="I3:N3"/>
    <mergeCell ref="C5:I5"/>
    <mergeCell ref="L9:L10"/>
    <mergeCell ref="L12:L13"/>
    <mergeCell ref="A8:A28"/>
    <mergeCell ref="B8:B10"/>
    <mergeCell ref="C8:C10"/>
    <mergeCell ref="D8:D10"/>
    <mergeCell ref="K8:K10"/>
    <mergeCell ref="B11:B13"/>
    <mergeCell ref="C11:C13"/>
    <mergeCell ref="D11:D13"/>
    <mergeCell ref="K11:K13"/>
    <mergeCell ref="B14:B16"/>
    <mergeCell ref="C14:C16"/>
    <mergeCell ref="D14:D16"/>
    <mergeCell ref="K14:K16"/>
    <mergeCell ref="B17:B19"/>
    <mergeCell ref="C17:C19"/>
    <mergeCell ref="D17:D19"/>
    <mergeCell ref="B20:B21"/>
    <mergeCell ref="C20:C21"/>
    <mergeCell ref="D20:D21"/>
    <mergeCell ref="K20:K21"/>
    <mergeCell ref="B22:B23"/>
    <mergeCell ref="C22:C23"/>
    <mergeCell ref="D22:D23"/>
    <mergeCell ref="K22:K23"/>
    <mergeCell ref="B26:B27"/>
    <mergeCell ref="C26:C28"/>
    <mergeCell ref="D26:D28"/>
    <mergeCell ref="K26:K28"/>
    <mergeCell ref="L26:L28"/>
  </mergeCells>
  <pageMargins left="0.31496062992125984" right="0.70866141732283472" top="0.74803149606299213" bottom="0.15748031496062992" header="0.31496062992125984" footer="0.31496062992125984"/>
  <pageSetup paperSize="9" scale="5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22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E18" sqref="E1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6384" width="15.85546875" style="1"/>
  </cols>
  <sheetData>
    <row r="1" spans="1:14" x14ac:dyDescent="0.25">
      <c r="I1" s="1" t="s">
        <v>211</v>
      </c>
    </row>
    <row r="2" spans="1:14" x14ac:dyDescent="0.25">
      <c r="I2" s="375" t="s">
        <v>59</v>
      </c>
      <c r="J2" s="375"/>
      <c r="K2" s="375"/>
      <c r="L2" s="375"/>
      <c r="M2" s="375"/>
      <c r="N2" s="375"/>
    </row>
    <row r="3" spans="1:14" x14ac:dyDescent="0.25">
      <c r="I3" s="383" t="s">
        <v>229</v>
      </c>
      <c r="J3" s="383"/>
      <c r="K3" s="383"/>
      <c r="L3" s="383"/>
      <c r="M3" s="383"/>
      <c r="N3" s="383"/>
    </row>
    <row r="4" spans="1:14" ht="18.75" customHeight="1" x14ac:dyDescent="0.25">
      <c r="K4" s="1" t="s">
        <v>160</v>
      </c>
    </row>
    <row r="5" spans="1:14" ht="18.75" customHeight="1" x14ac:dyDescent="0.3">
      <c r="C5" s="376" t="s">
        <v>8</v>
      </c>
      <c r="D5" s="376"/>
      <c r="E5" s="376"/>
      <c r="F5" s="376"/>
      <c r="G5" s="376"/>
      <c r="H5" s="376"/>
      <c r="I5" s="376"/>
    </row>
    <row r="7" spans="1:14" ht="105.75" customHeight="1" x14ac:dyDescent="0.25">
      <c r="A7" s="333" t="s">
        <v>128</v>
      </c>
      <c r="B7" s="334" t="s">
        <v>153</v>
      </c>
      <c r="C7" s="335" t="s">
        <v>129</v>
      </c>
      <c r="D7" s="336" t="s">
        <v>0</v>
      </c>
      <c r="E7" s="335" t="s">
        <v>130</v>
      </c>
      <c r="F7" s="336" t="s">
        <v>1</v>
      </c>
      <c r="G7" s="336" t="s">
        <v>2</v>
      </c>
      <c r="H7" s="336" t="s">
        <v>3</v>
      </c>
      <c r="I7" s="336" t="s">
        <v>4</v>
      </c>
      <c r="J7" s="337" t="s">
        <v>24</v>
      </c>
      <c r="K7" s="337" t="s">
        <v>25</v>
      </c>
      <c r="L7" s="337" t="s">
        <v>131</v>
      </c>
      <c r="M7" s="337" t="s">
        <v>132</v>
      </c>
      <c r="N7" s="336" t="s">
        <v>26</v>
      </c>
    </row>
    <row r="8" spans="1:14" ht="39.75" customHeight="1" x14ac:dyDescent="0.25">
      <c r="A8" s="482" t="s">
        <v>51</v>
      </c>
      <c r="B8" s="474" t="s">
        <v>68</v>
      </c>
      <c r="C8" s="472" t="s">
        <v>32</v>
      </c>
      <c r="D8" s="472" t="s">
        <v>5</v>
      </c>
      <c r="E8" s="338" t="s">
        <v>6</v>
      </c>
      <c r="F8" s="337" t="s">
        <v>33</v>
      </c>
      <c r="G8" s="339" t="s">
        <v>10</v>
      </c>
      <c r="H8" s="340">
        <v>100</v>
      </c>
      <c r="I8" s="340">
        <v>100</v>
      </c>
      <c r="J8" s="341">
        <f>I8/H8*100</f>
        <v>100</v>
      </c>
      <c r="K8" s="473">
        <f>(J8+J9)/2</f>
        <v>100</v>
      </c>
      <c r="L8" s="342"/>
      <c r="M8" s="467" t="s">
        <v>152</v>
      </c>
      <c r="N8" s="343">
        <f>(K8+K10+K12+K14+K17+K20)/6</f>
        <v>100</v>
      </c>
    </row>
    <row r="9" spans="1:14" x14ac:dyDescent="0.25">
      <c r="A9" s="483"/>
      <c r="B9" s="475"/>
      <c r="C9" s="472"/>
      <c r="D9" s="472"/>
      <c r="E9" s="338" t="s">
        <v>7</v>
      </c>
      <c r="F9" s="337" t="s">
        <v>12</v>
      </c>
      <c r="G9" s="339" t="s">
        <v>13</v>
      </c>
      <c r="H9" s="340">
        <v>49</v>
      </c>
      <c r="I9" s="340">
        <v>49</v>
      </c>
      <c r="J9" s="341">
        <f t="shared" ref="J9:J22" si="0">I9/H9*100</f>
        <v>100</v>
      </c>
      <c r="K9" s="473"/>
      <c r="L9" s="342"/>
      <c r="M9" s="468"/>
      <c r="N9" s="344"/>
    </row>
    <row r="10" spans="1:14" ht="45" customHeight="1" x14ac:dyDescent="0.25">
      <c r="A10" s="483"/>
      <c r="B10" s="470" t="s">
        <v>74</v>
      </c>
      <c r="C10" s="472" t="s">
        <v>34</v>
      </c>
      <c r="D10" s="472" t="s">
        <v>5</v>
      </c>
      <c r="E10" s="338" t="s">
        <v>6</v>
      </c>
      <c r="F10" s="337" t="s">
        <v>33</v>
      </c>
      <c r="G10" s="339" t="s">
        <v>10</v>
      </c>
      <c r="H10" s="340">
        <v>100</v>
      </c>
      <c r="I10" s="340">
        <v>100</v>
      </c>
      <c r="J10" s="341">
        <f t="shared" si="0"/>
        <v>100</v>
      </c>
      <c r="K10" s="473">
        <f>(J10+J11)/2</f>
        <v>100</v>
      </c>
      <c r="L10" s="464"/>
      <c r="M10" s="468"/>
      <c r="N10" s="345" t="s">
        <v>161</v>
      </c>
    </row>
    <row r="11" spans="1:14" x14ac:dyDescent="0.25">
      <c r="A11" s="483"/>
      <c r="B11" s="471"/>
      <c r="C11" s="472"/>
      <c r="D11" s="472"/>
      <c r="E11" s="338" t="s">
        <v>7</v>
      </c>
      <c r="F11" s="337" t="s">
        <v>12</v>
      </c>
      <c r="G11" s="339" t="s">
        <v>13</v>
      </c>
      <c r="H11" s="340">
        <v>48</v>
      </c>
      <c r="I11" s="340">
        <v>48</v>
      </c>
      <c r="J11" s="341">
        <f t="shared" si="0"/>
        <v>100</v>
      </c>
      <c r="K11" s="473"/>
      <c r="L11" s="466"/>
      <c r="M11" s="468"/>
      <c r="N11" s="344"/>
    </row>
    <row r="12" spans="1:14" ht="42" customHeight="1" x14ac:dyDescent="0.25">
      <c r="A12" s="483"/>
      <c r="B12" s="474" t="s">
        <v>89</v>
      </c>
      <c r="C12" s="472" t="s">
        <v>36</v>
      </c>
      <c r="D12" s="472" t="s">
        <v>5</v>
      </c>
      <c r="E12" s="338" t="s">
        <v>6</v>
      </c>
      <c r="F12" s="337" t="s">
        <v>35</v>
      </c>
      <c r="G12" s="339" t="s">
        <v>10</v>
      </c>
      <c r="H12" s="340">
        <v>100</v>
      </c>
      <c r="I12" s="340">
        <v>100</v>
      </c>
      <c r="J12" s="341">
        <f t="shared" si="0"/>
        <v>100</v>
      </c>
      <c r="K12" s="473">
        <f>(J12+J13)/2</f>
        <v>100</v>
      </c>
      <c r="L12" s="464"/>
      <c r="M12" s="468"/>
      <c r="N12" s="344"/>
    </row>
    <row r="13" spans="1:14" x14ac:dyDescent="0.25">
      <c r="A13" s="483"/>
      <c r="B13" s="475"/>
      <c r="C13" s="472"/>
      <c r="D13" s="472"/>
      <c r="E13" s="338" t="s">
        <v>7</v>
      </c>
      <c r="F13" s="337" t="s">
        <v>12</v>
      </c>
      <c r="G13" s="339" t="s">
        <v>13</v>
      </c>
      <c r="H13" s="340">
        <v>14</v>
      </c>
      <c r="I13" s="340">
        <v>14</v>
      </c>
      <c r="J13" s="341">
        <f>I13/H13*100</f>
        <v>100</v>
      </c>
      <c r="K13" s="473"/>
      <c r="L13" s="466"/>
      <c r="M13" s="468"/>
      <c r="N13" s="344"/>
    </row>
    <row r="14" spans="1:14" ht="33" customHeight="1" x14ac:dyDescent="0.25">
      <c r="A14" s="483"/>
      <c r="B14" s="476" t="s">
        <v>108</v>
      </c>
      <c r="C14" s="479" t="s">
        <v>107</v>
      </c>
      <c r="D14" s="479" t="s">
        <v>5</v>
      </c>
      <c r="E14" s="346" t="s">
        <v>6</v>
      </c>
      <c r="F14" s="337" t="s">
        <v>105</v>
      </c>
      <c r="G14" s="347" t="s">
        <v>10</v>
      </c>
      <c r="H14" s="348">
        <v>100</v>
      </c>
      <c r="I14" s="348">
        <v>100</v>
      </c>
      <c r="J14" s="341">
        <f t="shared" si="0"/>
        <v>100</v>
      </c>
      <c r="K14" s="464">
        <f>((((J16+J15)/2)+J14)/2)</f>
        <v>100</v>
      </c>
      <c r="L14" s="464"/>
      <c r="M14" s="468"/>
      <c r="N14" s="344"/>
    </row>
    <row r="15" spans="1:14" x14ac:dyDescent="0.25">
      <c r="A15" s="483"/>
      <c r="B15" s="477"/>
      <c r="C15" s="480"/>
      <c r="D15" s="480"/>
      <c r="E15" s="346" t="s">
        <v>7</v>
      </c>
      <c r="F15" s="337" t="s">
        <v>12</v>
      </c>
      <c r="G15" s="347" t="s">
        <v>13</v>
      </c>
      <c r="H15" s="348">
        <v>20</v>
      </c>
      <c r="I15" s="348">
        <v>20</v>
      </c>
      <c r="J15" s="341">
        <f t="shared" si="0"/>
        <v>100</v>
      </c>
      <c r="K15" s="465"/>
      <c r="L15" s="465"/>
      <c r="M15" s="468"/>
      <c r="N15" s="344"/>
    </row>
    <row r="16" spans="1:14" x14ac:dyDescent="0.25">
      <c r="A16" s="483"/>
      <c r="B16" s="478"/>
      <c r="C16" s="481"/>
      <c r="D16" s="481"/>
      <c r="E16" s="346" t="s">
        <v>7</v>
      </c>
      <c r="F16" s="337" t="s">
        <v>14</v>
      </c>
      <c r="G16" s="347" t="s">
        <v>21</v>
      </c>
      <c r="H16" s="348">
        <v>3420</v>
      </c>
      <c r="I16" s="348">
        <v>3420</v>
      </c>
      <c r="J16" s="341">
        <f t="shared" si="0"/>
        <v>100</v>
      </c>
      <c r="K16" s="466"/>
      <c r="L16" s="466"/>
      <c r="M16" s="468"/>
      <c r="N16" s="344"/>
    </row>
    <row r="17" spans="1:14" ht="33" customHeight="1" x14ac:dyDescent="0.25">
      <c r="A17" s="483"/>
      <c r="B17" s="474" t="s">
        <v>77</v>
      </c>
      <c r="C17" s="479" t="s">
        <v>78</v>
      </c>
      <c r="D17" s="479" t="s">
        <v>76</v>
      </c>
      <c r="E17" s="338" t="s">
        <v>6</v>
      </c>
      <c r="F17" s="337" t="s">
        <v>79</v>
      </c>
      <c r="G17" s="339" t="s">
        <v>10</v>
      </c>
      <c r="H17" s="340">
        <v>100</v>
      </c>
      <c r="I17" s="340">
        <v>100</v>
      </c>
      <c r="J17" s="341">
        <f t="shared" si="0"/>
        <v>100</v>
      </c>
      <c r="K17" s="464">
        <f>((((J19+J18)/2)+J17)/2)</f>
        <v>100</v>
      </c>
      <c r="L17" s="342" t="s">
        <v>160</v>
      </c>
      <c r="M17" s="468"/>
      <c r="N17" s="344"/>
    </row>
    <row r="18" spans="1:14" x14ac:dyDescent="0.25">
      <c r="A18" s="483"/>
      <c r="B18" s="485"/>
      <c r="C18" s="480"/>
      <c r="D18" s="480"/>
      <c r="E18" s="338" t="s">
        <v>7</v>
      </c>
      <c r="F18" s="337" t="s">
        <v>80</v>
      </c>
      <c r="G18" s="339" t="s">
        <v>82</v>
      </c>
      <c r="H18" s="340">
        <v>2</v>
      </c>
      <c r="I18" s="340">
        <v>2</v>
      </c>
      <c r="J18" s="341">
        <f t="shared" si="0"/>
        <v>100</v>
      </c>
      <c r="K18" s="465"/>
      <c r="L18" s="342"/>
      <c r="M18" s="468"/>
      <c r="N18" s="344"/>
    </row>
    <row r="19" spans="1:14" x14ac:dyDescent="0.25">
      <c r="A19" s="483"/>
      <c r="B19" s="475"/>
      <c r="C19" s="481"/>
      <c r="D19" s="481"/>
      <c r="E19" s="338" t="s">
        <v>7</v>
      </c>
      <c r="F19" s="337" t="s">
        <v>81</v>
      </c>
      <c r="G19" s="339" t="s">
        <v>82</v>
      </c>
      <c r="H19" s="340">
        <v>4</v>
      </c>
      <c r="I19" s="340">
        <v>4</v>
      </c>
      <c r="J19" s="341">
        <f t="shared" si="0"/>
        <v>100</v>
      </c>
      <c r="K19" s="466"/>
      <c r="L19" s="342"/>
      <c r="M19" s="468"/>
      <c r="N19" s="344"/>
    </row>
    <row r="20" spans="1:14" ht="24" x14ac:dyDescent="0.25">
      <c r="A20" s="483"/>
      <c r="B20" s="476" t="s">
        <v>104</v>
      </c>
      <c r="C20" s="479" t="s">
        <v>40</v>
      </c>
      <c r="D20" s="479" t="s">
        <v>5</v>
      </c>
      <c r="E20" s="346" t="s">
        <v>6</v>
      </c>
      <c r="F20" s="337" t="s">
        <v>41</v>
      </c>
      <c r="G20" s="347" t="s">
        <v>10</v>
      </c>
      <c r="H20" s="349">
        <v>100</v>
      </c>
      <c r="I20" s="349">
        <v>100</v>
      </c>
      <c r="J20" s="341">
        <f t="shared" si="0"/>
        <v>100</v>
      </c>
      <c r="K20" s="464">
        <f>((((J22+J21)/2)+J20)/2)</f>
        <v>100</v>
      </c>
      <c r="L20" s="350"/>
      <c r="M20" s="468"/>
      <c r="N20" s="344"/>
    </row>
    <row r="21" spans="1:14" x14ac:dyDescent="0.25">
      <c r="A21" s="483"/>
      <c r="B21" s="477"/>
      <c r="C21" s="480"/>
      <c r="D21" s="480"/>
      <c r="E21" s="346" t="s">
        <v>7</v>
      </c>
      <c r="F21" s="337" t="s">
        <v>12</v>
      </c>
      <c r="G21" s="347" t="s">
        <v>13</v>
      </c>
      <c r="H21" s="351">
        <v>83</v>
      </c>
      <c r="I21" s="351">
        <v>83</v>
      </c>
      <c r="J21" s="341">
        <f t="shared" si="0"/>
        <v>100</v>
      </c>
      <c r="K21" s="465"/>
      <c r="L21" s="350"/>
      <c r="M21" s="468"/>
      <c r="N21" s="344"/>
    </row>
    <row r="22" spans="1:14" x14ac:dyDescent="0.25">
      <c r="A22" s="484"/>
      <c r="B22" s="478"/>
      <c r="C22" s="481"/>
      <c r="D22" s="481"/>
      <c r="E22" s="346" t="s">
        <v>7</v>
      </c>
      <c r="F22" s="337" t="s">
        <v>106</v>
      </c>
      <c r="G22" s="347" t="s">
        <v>43</v>
      </c>
      <c r="H22" s="351">
        <v>688</v>
      </c>
      <c r="I22" s="351">
        <v>688</v>
      </c>
      <c r="J22" s="341">
        <f t="shared" si="0"/>
        <v>100</v>
      </c>
      <c r="K22" s="466"/>
      <c r="L22" s="350"/>
      <c r="M22" s="469"/>
      <c r="N22" s="352"/>
    </row>
  </sheetData>
  <autoFilter ref="A7:N22"/>
  <mergeCells count="32">
    <mergeCell ref="B14:B16"/>
    <mergeCell ref="C14:C16"/>
    <mergeCell ref="A8:A22"/>
    <mergeCell ref="B8:B9"/>
    <mergeCell ref="C8:C9"/>
    <mergeCell ref="B17:B19"/>
    <mergeCell ref="C17:C19"/>
    <mergeCell ref="B20:B22"/>
    <mergeCell ref="C20:C22"/>
    <mergeCell ref="B12:B13"/>
    <mergeCell ref="C12:C13"/>
    <mergeCell ref="D12:D13"/>
    <mergeCell ref="K12:K13"/>
    <mergeCell ref="L12:L13"/>
    <mergeCell ref="B10:B11"/>
    <mergeCell ref="C10:C11"/>
    <mergeCell ref="D10:D11"/>
    <mergeCell ref="K10:K11"/>
    <mergeCell ref="L10:L11"/>
    <mergeCell ref="L14:L16"/>
    <mergeCell ref="I2:N2"/>
    <mergeCell ref="I3:N3"/>
    <mergeCell ref="C5:I5"/>
    <mergeCell ref="M8:M22"/>
    <mergeCell ref="D8:D9"/>
    <mergeCell ref="K8:K9"/>
    <mergeCell ref="D17:D19"/>
    <mergeCell ref="K17:K19"/>
    <mergeCell ref="D20:D22"/>
    <mergeCell ref="K20:K22"/>
    <mergeCell ref="D14:D16"/>
    <mergeCell ref="K14:K16"/>
  </mergeCells>
  <pageMargins left="0.7" right="0.7" top="0.75" bottom="0.75" header="0.3" footer="0.3"/>
  <pageSetup paperSize="9"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9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K8" sqref="K8:K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66" customFormat="1" x14ac:dyDescent="0.25">
      <c r="I1" s="66" t="s">
        <v>212</v>
      </c>
      <c r="O1" s="3"/>
      <c r="P1" s="3"/>
    </row>
    <row r="2" spans="1:16" s="66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6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6" customFormat="1" ht="18.75" customHeight="1" x14ac:dyDescent="0.25">
      <c r="O4" s="3"/>
      <c r="P4" s="3"/>
    </row>
    <row r="5" spans="1:16" s="66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110.25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325" t="s">
        <v>24</v>
      </c>
      <c r="K7" s="325" t="s">
        <v>25</v>
      </c>
      <c r="L7" s="325" t="s">
        <v>131</v>
      </c>
      <c r="M7" s="325" t="s">
        <v>132</v>
      </c>
      <c r="N7" s="13" t="s">
        <v>26</v>
      </c>
    </row>
    <row r="8" spans="1:16" ht="46.5" customHeight="1" x14ac:dyDescent="0.25">
      <c r="A8" s="415" t="s">
        <v>49</v>
      </c>
      <c r="B8" s="421" t="s">
        <v>68</v>
      </c>
      <c r="C8" s="374" t="s">
        <v>32</v>
      </c>
      <c r="D8" s="374" t="s">
        <v>5</v>
      </c>
      <c r="E8" s="4" t="s">
        <v>6</v>
      </c>
      <c r="F8" s="325" t="s">
        <v>33</v>
      </c>
      <c r="G8" s="25" t="s">
        <v>10</v>
      </c>
      <c r="H8" s="83">
        <v>100</v>
      </c>
      <c r="I8" s="83">
        <v>100</v>
      </c>
      <c r="J8" s="330">
        <f>I8/H8*100</f>
        <v>100</v>
      </c>
      <c r="K8" s="364">
        <f>(J8+J9)/2</f>
        <v>99.734042553191486</v>
      </c>
      <c r="L8" s="71"/>
      <c r="M8" s="377" t="s">
        <v>154</v>
      </c>
      <c r="N8" s="323">
        <f>(K8+K10+K12+K14+K16+K18+K20+K22+K24+K27)/10</f>
        <v>100.97340425531915</v>
      </c>
    </row>
    <row r="9" spans="1:16" x14ac:dyDescent="0.25">
      <c r="A9" s="486"/>
      <c r="B9" s="423"/>
      <c r="C9" s="374"/>
      <c r="D9" s="374"/>
      <c r="E9" s="4" t="s">
        <v>7</v>
      </c>
      <c r="F9" s="325" t="s">
        <v>12</v>
      </c>
      <c r="G9" s="25" t="s">
        <v>13</v>
      </c>
      <c r="H9" s="83">
        <v>188</v>
      </c>
      <c r="I9" s="83">
        <v>187</v>
      </c>
      <c r="J9" s="330">
        <f t="shared" ref="J9:J28" si="0">I9/H9*100</f>
        <v>99.468085106382972</v>
      </c>
      <c r="K9" s="366"/>
      <c r="L9" s="71" t="s">
        <v>262</v>
      </c>
      <c r="M9" s="378"/>
      <c r="N9" s="57"/>
    </row>
    <row r="10" spans="1:16" ht="46.5" customHeight="1" x14ac:dyDescent="0.25">
      <c r="A10" s="486"/>
      <c r="B10" s="421" t="s">
        <v>70</v>
      </c>
      <c r="C10" s="374" t="s">
        <v>72</v>
      </c>
      <c r="D10" s="374" t="s">
        <v>5</v>
      </c>
      <c r="E10" s="4" t="s">
        <v>6</v>
      </c>
      <c r="F10" s="325" t="s">
        <v>33</v>
      </c>
      <c r="G10" s="25" t="s">
        <v>10</v>
      </c>
      <c r="H10" s="83">
        <v>100</v>
      </c>
      <c r="I10" s="83">
        <v>100</v>
      </c>
      <c r="J10" s="330">
        <f t="shared" si="0"/>
        <v>100</v>
      </c>
      <c r="K10" s="364">
        <f>(J10+J11)/2</f>
        <v>105</v>
      </c>
      <c r="L10" s="332" t="s">
        <v>263</v>
      </c>
      <c r="M10" s="378"/>
      <c r="N10" s="57"/>
    </row>
    <row r="11" spans="1:16" ht="24" x14ac:dyDescent="0.25">
      <c r="A11" s="486"/>
      <c r="B11" s="423"/>
      <c r="C11" s="374"/>
      <c r="D11" s="374"/>
      <c r="E11" s="4" t="s">
        <v>7</v>
      </c>
      <c r="F11" s="325" t="s">
        <v>12</v>
      </c>
      <c r="G11" s="25" t="s">
        <v>13</v>
      </c>
      <c r="H11" s="83">
        <v>3</v>
      </c>
      <c r="I11" s="83">
        <v>5</v>
      </c>
      <c r="J11" s="330">
        <v>110</v>
      </c>
      <c r="K11" s="366"/>
      <c r="L11" s="71"/>
      <c r="M11" s="378"/>
      <c r="N11" s="326" t="s">
        <v>161</v>
      </c>
    </row>
    <row r="12" spans="1:16" ht="45.75" customHeight="1" x14ac:dyDescent="0.25">
      <c r="A12" s="486"/>
      <c r="B12" s="415" t="s">
        <v>69</v>
      </c>
      <c r="C12" s="374" t="s">
        <v>96</v>
      </c>
      <c r="D12" s="374" t="s">
        <v>5</v>
      </c>
      <c r="E12" s="4" t="s">
        <v>6</v>
      </c>
      <c r="F12" s="325" t="s">
        <v>33</v>
      </c>
      <c r="G12" s="25" t="s">
        <v>10</v>
      </c>
      <c r="H12" s="83">
        <v>100</v>
      </c>
      <c r="I12" s="83">
        <v>100</v>
      </c>
      <c r="J12" s="330">
        <f t="shared" si="0"/>
        <v>100</v>
      </c>
      <c r="K12" s="364">
        <f>(J12+J13)/2</f>
        <v>100</v>
      </c>
      <c r="L12" s="71"/>
      <c r="M12" s="378"/>
      <c r="N12" s="52"/>
    </row>
    <row r="13" spans="1:16" x14ac:dyDescent="0.25">
      <c r="A13" s="486"/>
      <c r="B13" s="416"/>
      <c r="C13" s="374"/>
      <c r="D13" s="374"/>
      <c r="E13" s="4" t="s">
        <v>7</v>
      </c>
      <c r="F13" s="325" t="s">
        <v>12</v>
      </c>
      <c r="G13" s="25" t="s">
        <v>13</v>
      </c>
      <c r="H13" s="83">
        <v>1</v>
      </c>
      <c r="I13" s="83">
        <v>1</v>
      </c>
      <c r="J13" s="330">
        <f t="shared" si="0"/>
        <v>100</v>
      </c>
      <c r="K13" s="366"/>
      <c r="L13" s="58"/>
      <c r="M13" s="378"/>
      <c r="N13" s="52"/>
    </row>
    <row r="14" spans="1:16" ht="40.5" customHeight="1" x14ac:dyDescent="0.25">
      <c r="A14" s="486"/>
      <c r="B14" s="415" t="s">
        <v>74</v>
      </c>
      <c r="C14" s="374" t="s">
        <v>34</v>
      </c>
      <c r="D14" s="374" t="s">
        <v>5</v>
      </c>
      <c r="E14" s="4" t="s">
        <v>6</v>
      </c>
      <c r="F14" s="325" t="s">
        <v>35</v>
      </c>
      <c r="G14" s="25" t="s">
        <v>10</v>
      </c>
      <c r="H14" s="83">
        <v>100</v>
      </c>
      <c r="I14" s="83">
        <v>100</v>
      </c>
      <c r="J14" s="330">
        <f t="shared" si="0"/>
        <v>100</v>
      </c>
      <c r="K14" s="364">
        <f>(J14+J15)/2</f>
        <v>100</v>
      </c>
      <c r="L14" s="75"/>
      <c r="M14" s="378"/>
      <c r="N14" s="52"/>
    </row>
    <row r="15" spans="1:16" x14ac:dyDescent="0.25">
      <c r="A15" s="486"/>
      <c r="B15" s="416"/>
      <c r="C15" s="374"/>
      <c r="D15" s="374"/>
      <c r="E15" s="4" t="s">
        <v>7</v>
      </c>
      <c r="F15" s="325" t="s">
        <v>12</v>
      </c>
      <c r="G15" s="25" t="s">
        <v>13</v>
      </c>
      <c r="H15" s="83">
        <v>201</v>
      </c>
      <c r="I15" s="83">
        <v>201</v>
      </c>
      <c r="J15" s="330">
        <f t="shared" si="0"/>
        <v>100</v>
      </c>
      <c r="K15" s="366"/>
      <c r="L15" s="75"/>
      <c r="M15" s="378"/>
      <c r="N15" s="52"/>
    </row>
    <row r="16" spans="1:16" ht="39.75" customHeight="1" x14ac:dyDescent="0.25">
      <c r="A16" s="486"/>
      <c r="B16" s="421" t="s">
        <v>73</v>
      </c>
      <c r="C16" s="374" t="s">
        <v>91</v>
      </c>
      <c r="D16" s="374" t="s">
        <v>5</v>
      </c>
      <c r="E16" s="4" t="s">
        <v>6</v>
      </c>
      <c r="F16" s="325" t="s">
        <v>35</v>
      </c>
      <c r="G16" s="25" t="s">
        <v>10</v>
      </c>
      <c r="H16" s="83">
        <v>100</v>
      </c>
      <c r="I16" s="83">
        <v>100</v>
      </c>
      <c r="J16" s="330">
        <f t="shared" si="0"/>
        <v>100</v>
      </c>
      <c r="K16" s="364">
        <f>(J16+J17)/2</f>
        <v>100</v>
      </c>
      <c r="L16" s="353"/>
      <c r="M16" s="378"/>
      <c r="N16" s="52"/>
    </row>
    <row r="17" spans="1:14" x14ac:dyDescent="0.25">
      <c r="A17" s="486"/>
      <c r="B17" s="423"/>
      <c r="C17" s="374"/>
      <c r="D17" s="374"/>
      <c r="E17" s="4" t="s">
        <v>7</v>
      </c>
      <c r="F17" s="325" t="s">
        <v>12</v>
      </c>
      <c r="G17" s="25" t="s">
        <v>13</v>
      </c>
      <c r="H17" s="83">
        <v>18</v>
      </c>
      <c r="I17" s="83">
        <v>18</v>
      </c>
      <c r="J17" s="330">
        <f t="shared" si="0"/>
        <v>100</v>
      </c>
      <c r="K17" s="366"/>
      <c r="L17" s="353"/>
      <c r="M17" s="378"/>
      <c r="N17" s="52"/>
    </row>
    <row r="18" spans="1:14" ht="42" customHeight="1" x14ac:dyDescent="0.25">
      <c r="A18" s="486"/>
      <c r="B18" s="421" t="s">
        <v>87</v>
      </c>
      <c r="C18" s="374" t="s">
        <v>86</v>
      </c>
      <c r="D18" s="374" t="s">
        <v>5</v>
      </c>
      <c r="E18" s="4" t="s">
        <v>6</v>
      </c>
      <c r="F18" s="325" t="s">
        <v>35</v>
      </c>
      <c r="G18" s="25" t="s">
        <v>10</v>
      </c>
      <c r="H18" s="83">
        <v>100</v>
      </c>
      <c r="I18" s="83">
        <v>100</v>
      </c>
      <c r="J18" s="330">
        <f t="shared" si="0"/>
        <v>100</v>
      </c>
      <c r="K18" s="364">
        <f>(J18+J19)/2</f>
        <v>100</v>
      </c>
      <c r="L18" s="71"/>
      <c r="M18" s="378"/>
      <c r="N18" s="52"/>
    </row>
    <row r="19" spans="1:14" x14ac:dyDescent="0.25">
      <c r="A19" s="486"/>
      <c r="B19" s="423"/>
      <c r="C19" s="374"/>
      <c r="D19" s="374"/>
      <c r="E19" s="4" t="s">
        <v>7</v>
      </c>
      <c r="F19" s="325" t="s">
        <v>12</v>
      </c>
      <c r="G19" s="25" t="s">
        <v>13</v>
      </c>
      <c r="H19" s="83">
        <v>2</v>
      </c>
      <c r="I19" s="83">
        <v>2</v>
      </c>
      <c r="J19" s="330">
        <f t="shared" si="0"/>
        <v>100</v>
      </c>
      <c r="K19" s="366"/>
      <c r="L19" s="353"/>
      <c r="M19" s="378"/>
      <c r="N19" s="52"/>
    </row>
    <row r="20" spans="1:14" ht="44.25" customHeight="1" x14ac:dyDescent="0.25">
      <c r="A20" s="486"/>
      <c r="B20" s="421" t="s">
        <v>101</v>
      </c>
      <c r="C20" s="374" t="s">
        <v>102</v>
      </c>
      <c r="D20" s="374" t="s">
        <v>5</v>
      </c>
      <c r="E20" s="4" t="s">
        <v>6</v>
      </c>
      <c r="F20" s="325" t="s">
        <v>35</v>
      </c>
      <c r="G20" s="25" t="s">
        <v>10</v>
      </c>
      <c r="H20" s="83">
        <v>100</v>
      </c>
      <c r="I20" s="83">
        <v>100</v>
      </c>
      <c r="J20" s="330">
        <f t="shared" si="0"/>
        <v>100</v>
      </c>
      <c r="K20" s="364">
        <f>(J20+J21)/2</f>
        <v>105</v>
      </c>
      <c r="L20" s="75"/>
      <c r="M20" s="378"/>
      <c r="N20" s="52"/>
    </row>
    <row r="21" spans="1:14" x14ac:dyDescent="0.25">
      <c r="A21" s="486"/>
      <c r="B21" s="423"/>
      <c r="C21" s="374"/>
      <c r="D21" s="374"/>
      <c r="E21" s="4" t="s">
        <v>7</v>
      </c>
      <c r="F21" s="325" t="s">
        <v>12</v>
      </c>
      <c r="G21" s="25" t="s">
        <v>13</v>
      </c>
      <c r="H21" s="83">
        <v>6</v>
      </c>
      <c r="I21" s="83">
        <v>7</v>
      </c>
      <c r="J21" s="330">
        <v>110</v>
      </c>
      <c r="K21" s="366"/>
      <c r="L21" s="71" t="s">
        <v>264</v>
      </c>
      <c r="M21" s="378"/>
      <c r="N21" s="52"/>
    </row>
    <row r="22" spans="1:14" ht="40.5" customHeight="1" x14ac:dyDescent="0.25">
      <c r="A22" s="486"/>
      <c r="B22" s="421" t="s">
        <v>75</v>
      </c>
      <c r="C22" s="374" t="s">
        <v>37</v>
      </c>
      <c r="D22" s="374" t="s">
        <v>5</v>
      </c>
      <c r="E22" s="4" t="s">
        <v>6</v>
      </c>
      <c r="F22" s="325" t="s">
        <v>38</v>
      </c>
      <c r="G22" s="25" t="s">
        <v>10</v>
      </c>
      <c r="H22" s="83">
        <v>100</v>
      </c>
      <c r="I22" s="83">
        <v>100</v>
      </c>
      <c r="J22" s="330">
        <f t="shared" si="0"/>
        <v>100</v>
      </c>
      <c r="K22" s="364">
        <f>(J22+J23)/2</f>
        <v>100</v>
      </c>
      <c r="L22" s="75"/>
      <c r="M22" s="378"/>
      <c r="N22" s="52"/>
    </row>
    <row r="23" spans="1:14" x14ac:dyDescent="0.25">
      <c r="A23" s="486"/>
      <c r="B23" s="423"/>
      <c r="C23" s="374"/>
      <c r="D23" s="374"/>
      <c r="E23" s="4" t="s">
        <v>7</v>
      </c>
      <c r="F23" s="325" t="s">
        <v>12</v>
      </c>
      <c r="G23" s="25" t="s">
        <v>13</v>
      </c>
      <c r="H23" s="83">
        <v>29</v>
      </c>
      <c r="I23" s="83">
        <v>29</v>
      </c>
      <c r="J23" s="330">
        <f t="shared" si="0"/>
        <v>100</v>
      </c>
      <c r="K23" s="366"/>
      <c r="L23" s="353"/>
      <c r="M23" s="378"/>
      <c r="N23" s="52"/>
    </row>
    <row r="24" spans="1:14" ht="24" x14ac:dyDescent="0.25">
      <c r="A24" s="486"/>
      <c r="B24" s="421" t="s">
        <v>104</v>
      </c>
      <c r="C24" s="368" t="s">
        <v>40</v>
      </c>
      <c r="D24" s="368" t="s">
        <v>5</v>
      </c>
      <c r="E24" s="268" t="s">
        <v>6</v>
      </c>
      <c r="F24" s="327" t="s">
        <v>41</v>
      </c>
      <c r="G24" s="59" t="s">
        <v>10</v>
      </c>
      <c r="H24" s="83">
        <v>100</v>
      </c>
      <c r="I24" s="83">
        <v>100</v>
      </c>
      <c r="J24" s="330">
        <f t="shared" si="0"/>
        <v>100</v>
      </c>
      <c r="K24" s="364">
        <f t="shared" ref="K24" si="1">((((J26+J25)/2)+J24)/2)</f>
        <v>100</v>
      </c>
      <c r="L24" s="75"/>
      <c r="M24" s="378"/>
      <c r="N24" s="52"/>
    </row>
    <row r="25" spans="1:14" x14ac:dyDescent="0.25">
      <c r="A25" s="486"/>
      <c r="B25" s="422"/>
      <c r="C25" s="369"/>
      <c r="D25" s="369"/>
      <c r="E25" s="268" t="s">
        <v>7</v>
      </c>
      <c r="F25" s="327" t="s">
        <v>12</v>
      </c>
      <c r="G25" s="59" t="s">
        <v>13</v>
      </c>
      <c r="H25" s="83">
        <v>369</v>
      </c>
      <c r="I25" s="83">
        <v>369</v>
      </c>
      <c r="J25" s="330">
        <f t="shared" si="0"/>
        <v>100</v>
      </c>
      <c r="K25" s="365"/>
      <c r="L25" s="75"/>
      <c r="M25" s="378"/>
      <c r="N25" s="52"/>
    </row>
    <row r="26" spans="1:14" x14ac:dyDescent="0.25">
      <c r="A26" s="486"/>
      <c r="B26" s="423"/>
      <c r="C26" s="370"/>
      <c r="D26" s="370"/>
      <c r="E26" s="268" t="s">
        <v>7</v>
      </c>
      <c r="F26" s="327" t="s">
        <v>106</v>
      </c>
      <c r="G26" s="59" t="s">
        <v>43</v>
      </c>
      <c r="H26" s="83">
        <v>3060</v>
      </c>
      <c r="I26" s="83">
        <v>3060</v>
      </c>
      <c r="J26" s="330">
        <f t="shared" si="0"/>
        <v>100</v>
      </c>
      <c r="K26" s="366"/>
      <c r="L26" s="75"/>
      <c r="M26" s="378"/>
      <c r="N26" s="52"/>
    </row>
    <row r="27" spans="1:14" ht="29.25" customHeight="1" x14ac:dyDescent="0.25">
      <c r="A27" s="486"/>
      <c r="B27" s="421" t="s">
        <v>77</v>
      </c>
      <c r="C27" s="368" t="s">
        <v>78</v>
      </c>
      <c r="D27" s="368" t="s">
        <v>76</v>
      </c>
      <c r="E27" s="4" t="s">
        <v>6</v>
      </c>
      <c r="F27" s="327" t="s">
        <v>105</v>
      </c>
      <c r="G27" s="59" t="s">
        <v>10</v>
      </c>
      <c r="H27" s="83">
        <v>100</v>
      </c>
      <c r="I27" s="83">
        <v>100</v>
      </c>
      <c r="J27" s="330">
        <f t="shared" si="0"/>
        <v>100</v>
      </c>
      <c r="K27" s="364">
        <f t="shared" ref="K27" si="2">((((J29+J28)/2)+J27)/2)</f>
        <v>100</v>
      </c>
      <c r="L27" s="75"/>
      <c r="M27" s="378"/>
      <c r="N27" s="52"/>
    </row>
    <row r="28" spans="1:14" x14ac:dyDescent="0.25">
      <c r="A28" s="486"/>
      <c r="B28" s="422"/>
      <c r="C28" s="369"/>
      <c r="D28" s="369"/>
      <c r="E28" s="4" t="s">
        <v>7</v>
      </c>
      <c r="F28" s="327" t="s">
        <v>109</v>
      </c>
      <c r="G28" s="59" t="s">
        <v>82</v>
      </c>
      <c r="H28" s="59">
        <v>1</v>
      </c>
      <c r="I28" s="59">
        <v>1</v>
      </c>
      <c r="J28" s="330">
        <f t="shared" si="0"/>
        <v>100</v>
      </c>
      <c r="K28" s="365"/>
      <c r="L28" s="75"/>
      <c r="M28" s="378"/>
      <c r="N28" s="52"/>
    </row>
    <row r="29" spans="1:14" x14ac:dyDescent="0.25">
      <c r="A29" s="416"/>
      <c r="B29" s="423"/>
      <c r="C29" s="370"/>
      <c r="D29" s="370"/>
      <c r="E29" s="4" t="s">
        <v>7</v>
      </c>
      <c r="F29" s="327" t="s">
        <v>110</v>
      </c>
      <c r="G29" s="59" t="s">
        <v>82</v>
      </c>
      <c r="H29" s="354">
        <v>4</v>
      </c>
      <c r="I29" s="354">
        <v>4</v>
      </c>
      <c r="J29" s="330">
        <f>I29/H29*100</f>
        <v>100</v>
      </c>
      <c r="K29" s="366"/>
      <c r="L29" s="75"/>
      <c r="M29" s="379"/>
      <c r="N29" s="194"/>
    </row>
  </sheetData>
  <autoFilter ref="A7:N29"/>
  <mergeCells count="45">
    <mergeCell ref="A8:A29"/>
    <mergeCell ref="M8:M29"/>
    <mergeCell ref="B24:B26"/>
    <mergeCell ref="C24:C26"/>
    <mergeCell ref="D24:D26"/>
    <mergeCell ref="B27:B29"/>
    <mergeCell ref="C27:C29"/>
    <mergeCell ref="D27:D29"/>
    <mergeCell ref="K27:K29"/>
    <mergeCell ref="K24:K26"/>
    <mergeCell ref="B8:B9"/>
    <mergeCell ref="B10:B11"/>
    <mergeCell ref="C10:C11"/>
    <mergeCell ref="D10:D11"/>
    <mergeCell ref="K10:K11"/>
    <mergeCell ref="B12:B13"/>
    <mergeCell ref="I2:N2"/>
    <mergeCell ref="I3:N3"/>
    <mergeCell ref="C5:I5"/>
    <mergeCell ref="C8:C9"/>
    <mergeCell ref="D8:D9"/>
    <mergeCell ref="K8:K9"/>
    <mergeCell ref="C12:C13"/>
    <mergeCell ref="D12:D13"/>
    <mergeCell ref="K12:K13"/>
    <mergeCell ref="B14:B15"/>
    <mergeCell ref="C14:C15"/>
    <mergeCell ref="D14:D15"/>
    <mergeCell ref="K14:K15"/>
    <mergeCell ref="B16:B17"/>
    <mergeCell ref="C16:C17"/>
    <mergeCell ref="D16:D17"/>
    <mergeCell ref="K16:K17"/>
    <mergeCell ref="B18:B19"/>
    <mergeCell ref="C18:C19"/>
    <mergeCell ref="D18:D19"/>
    <mergeCell ref="K18:K19"/>
    <mergeCell ref="B20:B21"/>
    <mergeCell ref="C20:C21"/>
    <mergeCell ref="D20:D21"/>
    <mergeCell ref="K20:K21"/>
    <mergeCell ref="B22:B23"/>
    <mergeCell ref="C22:C23"/>
    <mergeCell ref="D22:D23"/>
    <mergeCell ref="K22:K23"/>
  </mergeCells>
  <pageMargins left="0.7" right="0.7" top="0.75" bottom="0.75" header="0.3" footer="0.3"/>
  <pageSetup paperSize="9" scale="5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view="pageBreakPreview" topLeftCell="A10" zoomScale="85" zoomScaleNormal="70" zoomScaleSheetLayoutView="85" workbookViewId="0">
      <pane xSplit="3" topLeftCell="D1" activePane="topRight" state="frozen"/>
      <selection activeCell="E14" sqref="E14"/>
      <selection pane="topRight" activeCell="K28" sqref="K28:K2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" style="1" customWidth="1"/>
    <col min="10" max="14" width="15.85546875" style="1"/>
    <col min="15" max="16" width="15.85546875" style="3"/>
    <col min="17" max="16384" width="15.85546875" style="1"/>
  </cols>
  <sheetData>
    <row r="1" spans="1:16" s="61" customFormat="1" x14ac:dyDescent="0.25">
      <c r="I1" s="487" t="s">
        <v>213</v>
      </c>
      <c r="J1" s="487"/>
      <c r="O1" s="3"/>
      <c r="P1" s="3"/>
    </row>
    <row r="2" spans="1:16" s="61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1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1" customFormat="1" ht="18.75" customHeight="1" x14ac:dyDescent="0.25">
      <c r="O4" s="3"/>
      <c r="P4" s="3"/>
    </row>
    <row r="5" spans="1:16" s="61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J5" s="61" t="s">
        <v>160</v>
      </c>
      <c r="O5" s="3"/>
      <c r="P5" s="3"/>
    </row>
    <row r="7" spans="1:16" ht="111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325" t="s">
        <v>24</v>
      </c>
      <c r="K7" s="325" t="s">
        <v>25</v>
      </c>
      <c r="L7" s="327" t="s">
        <v>131</v>
      </c>
      <c r="M7" s="325" t="s">
        <v>132</v>
      </c>
      <c r="N7" s="13" t="s">
        <v>26</v>
      </c>
    </row>
    <row r="8" spans="1:16" ht="72" x14ac:dyDescent="0.25">
      <c r="A8" s="380" t="s">
        <v>50</v>
      </c>
      <c r="B8" s="328"/>
      <c r="C8" s="368" t="s">
        <v>61</v>
      </c>
      <c r="D8" s="368" t="s">
        <v>5</v>
      </c>
      <c r="E8" s="322" t="s">
        <v>6</v>
      </c>
      <c r="F8" s="325" t="s">
        <v>9</v>
      </c>
      <c r="G8" s="63" t="s">
        <v>10</v>
      </c>
      <c r="H8" s="325">
        <v>100</v>
      </c>
      <c r="I8" s="325">
        <v>100</v>
      </c>
      <c r="J8" s="330">
        <f>I8/H8*100</f>
        <v>100</v>
      </c>
      <c r="K8" s="364">
        <f>((((J10+J9)/2)+J8)/2)</f>
        <v>98.743016759776538</v>
      </c>
      <c r="L8" s="368"/>
      <c r="M8" s="377" t="s">
        <v>154</v>
      </c>
      <c r="N8" s="186">
        <f>(K8+K11+K14+K17+K20+K28+K30+K32+K34+K36+K40+K43)/12</f>
        <v>99.941212650340503</v>
      </c>
    </row>
    <row r="9" spans="1:16" x14ac:dyDescent="0.25">
      <c r="A9" s="381"/>
      <c r="B9" s="328"/>
      <c r="C9" s="369"/>
      <c r="D9" s="369"/>
      <c r="E9" s="322" t="s">
        <v>7</v>
      </c>
      <c r="F9" s="325" t="s">
        <v>12</v>
      </c>
      <c r="G9" s="63" t="s">
        <v>13</v>
      </c>
      <c r="H9" s="325">
        <v>3</v>
      </c>
      <c r="I9" s="325">
        <v>3</v>
      </c>
      <c r="J9" s="330">
        <f t="shared" ref="J9:J45" si="0">I9/H9*100</f>
        <v>100</v>
      </c>
      <c r="K9" s="365"/>
      <c r="L9" s="369"/>
      <c r="M9" s="378"/>
      <c r="N9" s="355"/>
    </row>
    <row r="10" spans="1:16" x14ac:dyDescent="0.25">
      <c r="A10" s="381"/>
      <c r="B10" s="328"/>
      <c r="C10" s="370"/>
      <c r="D10" s="370"/>
      <c r="E10" s="322" t="s">
        <v>7</v>
      </c>
      <c r="F10" s="325" t="s">
        <v>14</v>
      </c>
      <c r="G10" s="63" t="s">
        <v>21</v>
      </c>
      <c r="H10" s="325">
        <v>179</v>
      </c>
      <c r="I10" s="325">
        <v>170</v>
      </c>
      <c r="J10" s="330">
        <f t="shared" si="0"/>
        <v>94.97206703910615</v>
      </c>
      <c r="K10" s="366"/>
      <c r="L10" s="370"/>
      <c r="M10" s="378"/>
      <c r="N10" s="355"/>
    </row>
    <row r="11" spans="1:16" ht="72" x14ac:dyDescent="0.25">
      <c r="A11" s="381"/>
      <c r="B11" s="328"/>
      <c r="C11" s="368" t="s">
        <v>158</v>
      </c>
      <c r="D11" s="368" t="s">
        <v>5</v>
      </c>
      <c r="E11" s="322" t="s">
        <v>6</v>
      </c>
      <c r="F11" s="325" t="s">
        <v>9</v>
      </c>
      <c r="G11" s="63" t="s">
        <v>10</v>
      </c>
      <c r="H11" s="325">
        <v>100</v>
      </c>
      <c r="I11" s="325">
        <v>100</v>
      </c>
      <c r="J11" s="330">
        <f t="shared" si="0"/>
        <v>100</v>
      </c>
      <c r="K11" s="364">
        <f t="shared" ref="K11" si="1">((((J13+J12)/2)+J11)/2)</f>
        <v>99.715025906735747</v>
      </c>
      <c r="L11" s="37"/>
      <c r="M11" s="378"/>
      <c r="N11" s="356" t="s">
        <v>161</v>
      </c>
    </row>
    <row r="12" spans="1:16" x14ac:dyDescent="0.25">
      <c r="A12" s="381"/>
      <c r="B12" s="328"/>
      <c r="C12" s="369"/>
      <c r="D12" s="369"/>
      <c r="E12" s="322" t="s">
        <v>7</v>
      </c>
      <c r="F12" s="325" t="s">
        <v>12</v>
      </c>
      <c r="G12" s="63" t="s">
        <v>13</v>
      </c>
      <c r="H12" s="325">
        <v>10</v>
      </c>
      <c r="I12" s="325">
        <v>10</v>
      </c>
      <c r="J12" s="330">
        <f t="shared" si="0"/>
        <v>100</v>
      </c>
      <c r="K12" s="365"/>
      <c r="L12" s="368"/>
      <c r="M12" s="378"/>
      <c r="N12" s="355"/>
    </row>
    <row r="13" spans="1:16" x14ac:dyDescent="0.25">
      <c r="A13" s="381"/>
      <c r="B13" s="328"/>
      <c r="C13" s="370"/>
      <c r="D13" s="370"/>
      <c r="E13" s="322" t="s">
        <v>7</v>
      </c>
      <c r="F13" s="325" t="s">
        <v>14</v>
      </c>
      <c r="G13" s="63" t="s">
        <v>21</v>
      </c>
      <c r="H13" s="325">
        <v>965</v>
      </c>
      <c r="I13" s="325">
        <v>954</v>
      </c>
      <c r="J13" s="330">
        <f t="shared" si="0"/>
        <v>98.860103626943001</v>
      </c>
      <c r="K13" s="366"/>
      <c r="L13" s="370"/>
      <c r="M13" s="378"/>
      <c r="N13" s="355"/>
    </row>
    <row r="14" spans="1:16" ht="28.5" customHeight="1" x14ac:dyDescent="0.25">
      <c r="A14" s="381"/>
      <c r="B14" s="328"/>
      <c r="C14" s="368" t="s">
        <v>64</v>
      </c>
      <c r="D14" s="368" t="s">
        <v>5</v>
      </c>
      <c r="E14" s="322" t="s">
        <v>6</v>
      </c>
      <c r="F14" s="72" t="s">
        <v>18</v>
      </c>
      <c r="G14" s="63" t="s">
        <v>10</v>
      </c>
      <c r="H14" s="325">
        <v>100</v>
      </c>
      <c r="I14" s="325">
        <v>100</v>
      </c>
      <c r="J14" s="330">
        <f t="shared" si="0"/>
        <v>100</v>
      </c>
      <c r="K14" s="364">
        <f t="shared" ref="K14" si="2">((((J16+J15)/2)+J14)/2)</f>
        <v>98.743016759776538</v>
      </c>
      <c r="L14" s="37"/>
      <c r="M14" s="378"/>
      <c r="N14" s="355"/>
    </row>
    <row r="15" spans="1:16" x14ac:dyDescent="0.25">
      <c r="A15" s="381"/>
      <c r="B15" s="328"/>
      <c r="C15" s="369"/>
      <c r="D15" s="369"/>
      <c r="E15" s="322" t="s">
        <v>7</v>
      </c>
      <c r="F15" s="325" t="s">
        <v>12</v>
      </c>
      <c r="G15" s="63" t="s">
        <v>13</v>
      </c>
      <c r="H15" s="325">
        <v>3</v>
      </c>
      <c r="I15" s="325">
        <v>3</v>
      </c>
      <c r="J15" s="330">
        <f t="shared" si="0"/>
        <v>100</v>
      </c>
      <c r="K15" s="365"/>
      <c r="L15" s="37"/>
      <c r="M15" s="378"/>
      <c r="N15" s="355"/>
    </row>
    <row r="16" spans="1:16" x14ac:dyDescent="0.25">
      <c r="A16" s="381"/>
      <c r="B16" s="328"/>
      <c r="C16" s="370"/>
      <c r="D16" s="370"/>
      <c r="E16" s="322" t="s">
        <v>7</v>
      </c>
      <c r="F16" s="325" t="s">
        <v>14</v>
      </c>
      <c r="G16" s="63" t="s">
        <v>21</v>
      </c>
      <c r="H16" s="325">
        <v>179</v>
      </c>
      <c r="I16" s="325">
        <v>170</v>
      </c>
      <c r="J16" s="330">
        <f t="shared" si="0"/>
        <v>94.97206703910615</v>
      </c>
      <c r="K16" s="366"/>
      <c r="L16" s="30"/>
      <c r="M16" s="378"/>
      <c r="N16" s="355"/>
    </row>
    <row r="17" spans="1:14" ht="33" customHeight="1" x14ac:dyDescent="0.25">
      <c r="A17" s="381"/>
      <c r="B17" s="328"/>
      <c r="C17" s="368" t="s">
        <v>159</v>
      </c>
      <c r="D17" s="368" t="s">
        <v>5</v>
      </c>
      <c r="E17" s="322" t="s">
        <v>6</v>
      </c>
      <c r="F17" s="72" t="s">
        <v>18</v>
      </c>
      <c r="G17" s="63" t="s">
        <v>10</v>
      </c>
      <c r="H17" s="325">
        <v>100</v>
      </c>
      <c r="I17" s="325">
        <v>100</v>
      </c>
      <c r="J17" s="330">
        <f t="shared" si="0"/>
        <v>100</v>
      </c>
      <c r="K17" s="364">
        <f>((((J19+J18)/2)+J17)/2)</f>
        <v>99.715025906735747</v>
      </c>
      <c r="L17" s="37"/>
      <c r="M17" s="378"/>
      <c r="N17" s="355"/>
    </row>
    <row r="18" spans="1:14" x14ac:dyDescent="0.25">
      <c r="A18" s="381"/>
      <c r="B18" s="328"/>
      <c r="C18" s="369"/>
      <c r="D18" s="369"/>
      <c r="E18" s="322" t="s">
        <v>7</v>
      </c>
      <c r="F18" s="325" t="s">
        <v>12</v>
      </c>
      <c r="G18" s="63" t="s">
        <v>13</v>
      </c>
      <c r="H18" s="357">
        <v>10</v>
      </c>
      <c r="I18" s="357">
        <v>10</v>
      </c>
      <c r="J18" s="330">
        <f t="shared" si="0"/>
        <v>100</v>
      </c>
      <c r="K18" s="365"/>
      <c r="L18" s="37"/>
      <c r="M18" s="378"/>
      <c r="N18" s="355"/>
    </row>
    <row r="19" spans="1:14" x14ac:dyDescent="0.25">
      <c r="A19" s="381"/>
      <c r="B19" s="328"/>
      <c r="C19" s="370"/>
      <c r="D19" s="370"/>
      <c r="E19" s="322" t="s">
        <v>7</v>
      </c>
      <c r="F19" s="325" t="s">
        <v>14</v>
      </c>
      <c r="G19" s="63" t="s">
        <v>21</v>
      </c>
      <c r="H19" s="357">
        <v>965</v>
      </c>
      <c r="I19" s="357">
        <v>954</v>
      </c>
      <c r="J19" s="330">
        <f t="shared" si="0"/>
        <v>98.860103626943001</v>
      </c>
      <c r="K19" s="366"/>
      <c r="L19" s="30"/>
      <c r="M19" s="378"/>
      <c r="N19" s="355"/>
    </row>
    <row r="20" spans="1:14" ht="44.25" customHeight="1" x14ac:dyDescent="0.25">
      <c r="A20" s="381"/>
      <c r="B20" s="328"/>
      <c r="C20" s="374" t="s">
        <v>32</v>
      </c>
      <c r="D20" s="374" t="s">
        <v>5</v>
      </c>
      <c r="E20" s="4" t="s">
        <v>6</v>
      </c>
      <c r="F20" s="72" t="s">
        <v>33</v>
      </c>
      <c r="G20" s="4" t="s">
        <v>10</v>
      </c>
      <c r="H20" s="144">
        <v>100</v>
      </c>
      <c r="I20" s="144">
        <v>100</v>
      </c>
      <c r="J20" s="325">
        <f>I20/H20*100</f>
        <v>100</v>
      </c>
      <c r="K20" s="364">
        <f>(J20+J21)/2</f>
        <v>100.80213903743316</v>
      </c>
      <c r="L20" s="413" t="s">
        <v>265</v>
      </c>
      <c r="M20" s="378"/>
      <c r="N20" s="355"/>
    </row>
    <row r="21" spans="1:14" x14ac:dyDescent="0.25">
      <c r="A21" s="381"/>
      <c r="B21" s="328"/>
      <c r="C21" s="374"/>
      <c r="D21" s="374"/>
      <c r="E21" s="4" t="s">
        <v>7</v>
      </c>
      <c r="F21" s="72" t="s">
        <v>12</v>
      </c>
      <c r="G21" s="4" t="s">
        <v>13</v>
      </c>
      <c r="H21" s="359">
        <v>187</v>
      </c>
      <c r="I21" s="358">
        <v>190</v>
      </c>
      <c r="J21" s="330">
        <f>I21/H21*100</f>
        <v>101.60427807486631</v>
      </c>
      <c r="K21" s="366"/>
      <c r="L21" s="413"/>
      <c r="M21" s="378"/>
      <c r="N21" s="355"/>
    </row>
    <row r="22" spans="1:14" ht="42.75" customHeight="1" x14ac:dyDescent="0.25">
      <c r="A22" s="381"/>
      <c r="B22" s="407" t="s">
        <v>68</v>
      </c>
      <c r="C22" s="374" t="s">
        <v>72</v>
      </c>
      <c r="D22" s="374" t="s">
        <v>5</v>
      </c>
      <c r="E22" s="4" t="s">
        <v>6</v>
      </c>
      <c r="F22" s="325" t="s">
        <v>33</v>
      </c>
      <c r="G22" s="4" t="s">
        <v>10</v>
      </c>
      <c r="H22" s="144">
        <v>100</v>
      </c>
      <c r="I22" s="144">
        <v>100</v>
      </c>
      <c r="J22" s="330">
        <f t="shared" ref="J22:J23" si="3">I22/H22*100</f>
        <v>100</v>
      </c>
      <c r="K22" s="413">
        <f t="shared" ref="K22" si="4">(J22+J23)/2</f>
        <v>100</v>
      </c>
      <c r="L22" s="330"/>
      <c r="M22" s="378"/>
      <c r="N22" s="355"/>
    </row>
    <row r="23" spans="1:14" x14ac:dyDescent="0.25">
      <c r="A23" s="381"/>
      <c r="B23" s="409"/>
      <c r="C23" s="374"/>
      <c r="D23" s="374"/>
      <c r="E23" s="4" t="s">
        <v>7</v>
      </c>
      <c r="F23" s="325" t="s">
        <v>12</v>
      </c>
      <c r="G23" s="4" t="s">
        <v>13</v>
      </c>
      <c r="H23" s="144">
        <v>2</v>
      </c>
      <c r="I23" s="144">
        <v>2</v>
      </c>
      <c r="J23" s="330">
        <f t="shared" si="3"/>
        <v>100</v>
      </c>
      <c r="K23" s="374"/>
      <c r="L23" s="325"/>
      <c r="M23" s="378"/>
      <c r="N23" s="355"/>
    </row>
    <row r="24" spans="1:14" ht="42" customHeight="1" x14ac:dyDescent="0.25">
      <c r="A24" s="381"/>
      <c r="B24" s="407" t="s">
        <v>70</v>
      </c>
      <c r="C24" s="374" t="s">
        <v>96</v>
      </c>
      <c r="D24" s="374" t="s">
        <v>5</v>
      </c>
      <c r="E24" s="4" t="s">
        <v>6</v>
      </c>
      <c r="F24" s="72" t="s">
        <v>33</v>
      </c>
      <c r="G24" s="4" t="s">
        <v>10</v>
      </c>
      <c r="H24" s="358">
        <v>100</v>
      </c>
      <c r="I24" s="359">
        <v>100</v>
      </c>
      <c r="J24" s="325">
        <f t="shared" si="0"/>
        <v>100</v>
      </c>
      <c r="K24" s="364">
        <f t="shared" ref="K24" si="5">(J24+J25)/2</f>
        <v>100</v>
      </c>
      <c r="L24" s="356"/>
      <c r="M24" s="378"/>
      <c r="N24" s="355"/>
    </row>
    <row r="25" spans="1:14" x14ac:dyDescent="0.25">
      <c r="A25" s="381"/>
      <c r="B25" s="409"/>
      <c r="C25" s="374"/>
      <c r="D25" s="374"/>
      <c r="E25" s="4" t="s">
        <v>7</v>
      </c>
      <c r="F25" s="72" t="s">
        <v>12</v>
      </c>
      <c r="G25" s="4" t="s">
        <v>13</v>
      </c>
      <c r="H25" s="358">
        <v>1</v>
      </c>
      <c r="I25" s="359">
        <v>1</v>
      </c>
      <c r="J25" s="325">
        <f t="shared" si="0"/>
        <v>100</v>
      </c>
      <c r="K25" s="366"/>
      <c r="L25" s="356"/>
      <c r="M25" s="378"/>
      <c r="N25" s="355"/>
    </row>
    <row r="26" spans="1:14" ht="44.25" customHeight="1" x14ac:dyDescent="0.25">
      <c r="A26" s="381"/>
      <c r="B26" s="388" t="s">
        <v>99</v>
      </c>
      <c r="C26" s="374" t="s">
        <v>100</v>
      </c>
      <c r="D26" s="374" t="s">
        <v>5</v>
      </c>
      <c r="E26" s="4" t="s">
        <v>6</v>
      </c>
      <c r="F26" s="72" t="s">
        <v>33</v>
      </c>
      <c r="G26" s="4" t="s">
        <v>10</v>
      </c>
      <c r="H26" s="358">
        <v>100</v>
      </c>
      <c r="I26" s="359">
        <v>100</v>
      </c>
      <c r="J26" s="325">
        <f t="shared" si="0"/>
        <v>100</v>
      </c>
      <c r="K26" s="364">
        <f t="shared" ref="K26" si="6">(J26+J27)/2</f>
        <v>100</v>
      </c>
      <c r="L26" s="356"/>
      <c r="M26" s="378"/>
      <c r="N26" s="355"/>
    </row>
    <row r="27" spans="1:14" x14ac:dyDescent="0.25">
      <c r="A27" s="381"/>
      <c r="B27" s="390"/>
      <c r="C27" s="374"/>
      <c r="D27" s="374"/>
      <c r="E27" s="4" t="s">
        <v>7</v>
      </c>
      <c r="F27" s="72" t="s">
        <v>12</v>
      </c>
      <c r="G27" s="4" t="s">
        <v>13</v>
      </c>
      <c r="H27" s="358">
        <v>1</v>
      </c>
      <c r="I27" s="359">
        <v>1</v>
      </c>
      <c r="J27" s="325">
        <f t="shared" si="0"/>
        <v>100</v>
      </c>
      <c r="K27" s="366"/>
      <c r="L27" s="356"/>
      <c r="M27" s="378"/>
      <c r="N27" s="355"/>
    </row>
    <row r="28" spans="1:14" ht="39.75" customHeight="1" x14ac:dyDescent="0.25">
      <c r="A28" s="381"/>
      <c r="B28" s="388" t="s">
        <v>74</v>
      </c>
      <c r="C28" s="374" t="s">
        <v>34</v>
      </c>
      <c r="D28" s="374" t="s">
        <v>5</v>
      </c>
      <c r="E28" s="4" t="s">
        <v>6</v>
      </c>
      <c r="F28" s="72" t="s">
        <v>35</v>
      </c>
      <c r="G28" s="4" t="s">
        <v>10</v>
      </c>
      <c r="H28" s="358">
        <v>100</v>
      </c>
      <c r="I28" s="359">
        <v>100</v>
      </c>
      <c r="J28" s="325">
        <f t="shared" si="0"/>
        <v>100</v>
      </c>
      <c r="K28" s="364">
        <f t="shared" ref="K28" si="7">(J28+J29)/2</f>
        <v>98.451327433628308</v>
      </c>
      <c r="L28" s="413" t="s">
        <v>266</v>
      </c>
      <c r="M28" s="378"/>
      <c r="N28" s="355"/>
    </row>
    <row r="29" spans="1:14" x14ac:dyDescent="0.25">
      <c r="A29" s="381"/>
      <c r="B29" s="390"/>
      <c r="C29" s="374"/>
      <c r="D29" s="374"/>
      <c r="E29" s="4" t="s">
        <v>7</v>
      </c>
      <c r="F29" s="72" t="s">
        <v>12</v>
      </c>
      <c r="G29" s="4" t="s">
        <v>13</v>
      </c>
      <c r="H29" s="358">
        <v>226</v>
      </c>
      <c r="I29" s="359">
        <v>219</v>
      </c>
      <c r="J29" s="330">
        <f t="shared" si="0"/>
        <v>96.902654867256629</v>
      </c>
      <c r="K29" s="366"/>
      <c r="L29" s="413"/>
      <c r="M29" s="378"/>
      <c r="N29" s="355"/>
    </row>
    <row r="30" spans="1:14" ht="40.5" customHeight="1" x14ac:dyDescent="0.25">
      <c r="A30" s="381"/>
      <c r="B30" s="407" t="s">
        <v>88</v>
      </c>
      <c r="C30" s="374" t="s">
        <v>95</v>
      </c>
      <c r="D30" s="374" t="s">
        <v>5</v>
      </c>
      <c r="E30" s="4" t="s">
        <v>6</v>
      </c>
      <c r="F30" s="72" t="s">
        <v>35</v>
      </c>
      <c r="G30" s="4" t="s">
        <v>10</v>
      </c>
      <c r="H30" s="358">
        <v>100</v>
      </c>
      <c r="I30" s="359">
        <v>100</v>
      </c>
      <c r="J30" s="325">
        <f t="shared" si="0"/>
        <v>100</v>
      </c>
      <c r="K30" s="364">
        <f t="shared" ref="K30" si="8">(J30+J31)/2</f>
        <v>100</v>
      </c>
      <c r="L30" s="323" t="s">
        <v>160</v>
      </c>
      <c r="M30" s="378"/>
      <c r="N30" s="355"/>
    </row>
    <row r="31" spans="1:14" x14ac:dyDescent="0.25">
      <c r="A31" s="381"/>
      <c r="B31" s="409"/>
      <c r="C31" s="374"/>
      <c r="D31" s="374"/>
      <c r="E31" s="23" t="s">
        <v>7</v>
      </c>
      <c r="F31" s="72" t="s">
        <v>12</v>
      </c>
      <c r="G31" s="4" t="s">
        <v>13</v>
      </c>
      <c r="H31" s="358">
        <v>6</v>
      </c>
      <c r="I31" s="359">
        <v>6</v>
      </c>
      <c r="J31" s="325">
        <f t="shared" si="0"/>
        <v>100</v>
      </c>
      <c r="K31" s="366"/>
      <c r="L31" s="324"/>
      <c r="M31" s="378"/>
      <c r="N31" s="355"/>
    </row>
    <row r="32" spans="1:14" ht="40.5" customHeight="1" x14ac:dyDescent="0.25">
      <c r="A32" s="381"/>
      <c r="B32" s="407" t="s">
        <v>87</v>
      </c>
      <c r="C32" s="374" t="s">
        <v>86</v>
      </c>
      <c r="D32" s="374" t="s">
        <v>5</v>
      </c>
      <c r="E32" s="4" t="s">
        <v>6</v>
      </c>
      <c r="F32" s="72" t="s">
        <v>35</v>
      </c>
      <c r="G32" s="4" t="s">
        <v>10</v>
      </c>
      <c r="H32" s="358">
        <v>100</v>
      </c>
      <c r="I32" s="358">
        <v>100</v>
      </c>
      <c r="J32" s="325">
        <f t="shared" si="0"/>
        <v>100</v>
      </c>
      <c r="K32" s="364">
        <f t="shared" ref="K32" si="9">(J32+J33)/2</f>
        <v>100</v>
      </c>
      <c r="L32" s="323"/>
      <c r="M32" s="378"/>
      <c r="N32" s="355"/>
    </row>
    <row r="33" spans="1:14" x14ac:dyDescent="0.25">
      <c r="A33" s="381"/>
      <c r="B33" s="409"/>
      <c r="C33" s="374"/>
      <c r="D33" s="374"/>
      <c r="E33" s="4" t="s">
        <v>7</v>
      </c>
      <c r="F33" s="72" t="s">
        <v>12</v>
      </c>
      <c r="G33" s="4" t="s">
        <v>13</v>
      </c>
      <c r="H33" s="358">
        <v>1</v>
      </c>
      <c r="I33" s="359">
        <v>1</v>
      </c>
      <c r="J33" s="325">
        <f t="shared" si="0"/>
        <v>100</v>
      </c>
      <c r="K33" s="366"/>
      <c r="L33" s="324"/>
      <c r="M33" s="378"/>
      <c r="N33" s="355"/>
    </row>
    <row r="34" spans="1:14" ht="39" customHeight="1" x14ac:dyDescent="0.25">
      <c r="A34" s="381"/>
      <c r="B34" s="407" t="s">
        <v>101</v>
      </c>
      <c r="C34" s="374" t="s">
        <v>102</v>
      </c>
      <c r="D34" s="374" t="s">
        <v>5</v>
      </c>
      <c r="E34" s="4" t="s">
        <v>6</v>
      </c>
      <c r="F34" s="72" t="s">
        <v>35</v>
      </c>
      <c r="G34" s="4" t="s">
        <v>10</v>
      </c>
      <c r="H34" s="358">
        <v>100</v>
      </c>
      <c r="I34" s="358">
        <v>100</v>
      </c>
      <c r="J34" s="325">
        <f t="shared" si="0"/>
        <v>100</v>
      </c>
      <c r="K34" s="364">
        <f t="shared" ref="K34" si="10">(J34+J35)/2</f>
        <v>100</v>
      </c>
      <c r="L34" s="323"/>
      <c r="M34" s="378"/>
      <c r="N34" s="355"/>
    </row>
    <row r="35" spans="1:14" x14ac:dyDescent="0.25">
      <c r="A35" s="381"/>
      <c r="B35" s="409"/>
      <c r="C35" s="374"/>
      <c r="D35" s="374"/>
      <c r="E35" s="4" t="s">
        <v>7</v>
      </c>
      <c r="F35" s="72" t="s">
        <v>12</v>
      </c>
      <c r="G35" s="4" t="s">
        <v>13</v>
      </c>
      <c r="H35" s="358">
        <v>1</v>
      </c>
      <c r="I35" s="359">
        <v>1</v>
      </c>
      <c r="J35" s="325">
        <f t="shared" si="0"/>
        <v>100</v>
      </c>
      <c r="K35" s="366"/>
      <c r="L35" s="324"/>
      <c r="M35" s="378"/>
      <c r="N35" s="355"/>
    </row>
    <row r="36" spans="1:14" ht="39.75" customHeight="1" x14ac:dyDescent="0.25">
      <c r="A36" s="381"/>
      <c r="B36" s="407" t="s">
        <v>75</v>
      </c>
      <c r="C36" s="374" t="s">
        <v>37</v>
      </c>
      <c r="D36" s="374" t="s">
        <v>5</v>
      </c>
      <c r="E36" s="4" t="s">
        <v>6</v>
      </c>
      <c r="F36" s="72" t="s">
        <v>38</v>
      </c>
      <c r="G36" s="4" t="s">
        <v>10</v>
      </c>
      <c r="H36" s="358">
        <v>100</v>
      </c>
      <c r="I36" s="358">
        <v>100</v>
      </c>
      <c r="J36" s="325">
        <f t="shared" si="0"/>
        <v>100</v>
      </c>
      <c r="K36" s="364">
        <f t="shared" ref="K36" si="11">(J36+J37)/2</f>
        <v>103.125</v>
      </c>
      <c r="L36" s="364" t="s">
        <v>265</v>
      </c>
      <c r="M36" s="378"/>
      <c r="N36" s="355"/>
    </row>
    <row r="37" spans="1:14" x14ac:dyDescent="0.25">
      <c r="A37" s="381"/>
      <c r="B37" s="409"/>
      <c r="C37" s="374"/>
      <c r="D37" s="374"/>
      <c r="E37" s="4" t="s">
        <v>7</v>
      </c>
      <c r="F37" s="72" t="s">
        <v>12</v>
      </c>
      <c r="G37" s="4" t="s">
        <v>13</v>
      </c>
      <c r="H37" s="358">
        <v>48</v>
      </c>
      <c r="I37" s="359">
        <v>51</v>
      </c>
      <c r="J37" s="330">
        <f t="shared" si="0"/>
        <v>106.25</v>
      </c>
      <c r="K37" s="366"/>
      <c r="L37" s="366"/>
      <c r="M37" s="378"/>
      <c r="N37" s="355"/>
    </row>
    <row r="38" spans="1:14" ht="42" customHeight="1" x14ac:dyDescent="0.25">
      <c r="A38" s="381"/>
      <c r="B38" s="329"/>
      <c r="C38" s="374" t="s">
        <v>267</v>
      </c>
      <c r="D38" s="374" t="s">
        <v>5</v>
      </c>
      <c r="E38" s="25" t="s">
        <v>6</v>
      </c>
      <c r="F38" s="72" t="s">
        <v>38</v>
      </c>
      <c r="G38" s="23" t="s">
        <v>10</v>
      </c>
      <c r="H38" s="327">
        <v>100</v>
      </c>
      <c r="I38" s="331">
        <v>100</v>
      </c>
      <c r="J38" s="330">
        <f t="shared" si="0"/>
        <v>100</v>
      </c>
      <c r="K38" s="364">
        <f>(J38+J39)/2</f>
        <v>100</v>
      </c>
      <c r="L38" s="356"/>
      <c r="M38" s="378"/>
      <c r="N38" s="355"/>
    </row>
    <row r="39" spans="1:14" x14ac:dyDescent="0.25">
      <c r="A39" s="381"/>
      <c r="B39" s="329"/>
      <c r="C39" s="374"/>
      <c r="D39" s="374"/>
      <c r="E39" s="25" t="s">
        <v>7</v>
      </c>
      <c r="F39" s="72" t="s">
        <v>12</v>
      </c>
      <c r="G39" s="23" t="s">
        <v>13</v>
      </c>
      <c r="H39" s="327">
        <v>1</v>
      </c>
      <c r="I39" s="331">
        <v>1</v>
      </c>
      <c r="J39" s="330">
        <f t="shared" si="0"/>
        <v>100</v>
      </c>
      <c r="K39" s="369"/>
      <c r="L39" s="356"/>
      <c r="M39" s="378"/>
      <c r="N39" s="355"/>
    </row>
    <row r="40" spans="1:14" ht="24" x14ac:dyDescent="0.25">
      <c r="A40" s="381"/>
      <c r="B40" s="407" t="s">
        <v>104</v>
      </c>
      <c r="C40" s="374" t="s">
        <v>40</v>
      </c>
      <c r="D40" s="374" t="s">
        <v>5</v>
      </c>
      <c r="E40" s="4" t="s">
        <v>6</v>
      </c>
      <c r="F40" s="72" t="s">
        <v>41</v>
      </c>
      <c r="G40" s="4" t="s">
        <v>10</v>
      </c>
      <c r="H40" s="36">
        <v>100</v>
      </c>
      <c r="I40" s="36">
        <v>100</v>
      </c>
      <c r="J40" s="325">
        <f t="shared" si="0"/>
        <v>100</v>
      </c>
      <c r="K40" s="364">
        <f>((((J42+J41)/2)+J40)/2)</f>
        <v>100</v>
      </c>
      <c r="L40" s="323"/>
      <c r="M40" s="378"/>
      <c r="N40" s="355"/>
    </row>
    <row r="41" spans="1:14" x14ac:dyDescent="0.25">
      <c r="A41" s="381"/>
      <c r="B41" s="408"/>
      <c r="C41" s="374"/>
      <c r="D41" s="374"/>
      <c r="E41" s="4" t="s">
        <v>7</v>
      </c>
      <c r="F41" s="72" t="s">
        <v>12</v>
      </c>
      <c r="G41" s="4" t="s">
        <v>13</v>
      </c>
      <c r="H41" s="36">
        <v>459</v>
      </c>
      <c r="I41" s="36">
        <v>459</v>
      </c>
      <c r="J41" s="325">
        <f t="shared" si="0"/>
        <v>100</v>
      </c>
      <c r="K41" s="365"/>
      <c r="L41" s="326"/>
      <c r="M41" s="378"/>
      <c r="N41" s="355"/>
    </row>
    <row r="42" spans="1:14" x14ac:dyDescent="0.25">
      <c r="A42" s="381"/>
      <c r="B42" s="409"/>
      <c r="C42" s="374"/>
      <c r="D42" s="374"/>
      <c r="E42" s="4" t="s">
        <v>7</v>
      </c>
      <c r="F42" s="72" t="s">
        <v>42</v>
      </c>
      <c r="G42" s="4" t="s">
        <v>43</v>
      </c>
      <c r="H42" s="36">
        <v>3807</v>
      </c>
      <c r="I42" s="36">
        <v>3807</v>
      </c>
      <c r="J42" s="325">
        <f t="shared" si="0"/>
        <v>100</v>
      </c>
      <c r="K42" s="366"/>
      <c r="L42" s="324"/>
      <c r="M42" s="378"/>
      <c r="N42" s="355"/>
    </row>
    <row r="43" spans="1:14" ht="34.5" customHeight="1" x14ac:dyDescent="0.25">
      <c r="A43" s="381"/>
      <c r="B43" s="421" t="s">
        <v>77</v>
      </c>
      <c r="C43" s="368" t="s">
        <v>78</v>
      </c>
      <c r="D43" s="368" t="s">
        <v>76</v>
      </c>
      <c r="E43" s="4" t="s">
        <v>6</v>
      </c>
      <c r="F43" s="325" t="s">
        <v>105</v>
      </c>
      <c r="G43" s="360" t="s">
        <v>10</v>
      </c>
      <c r="H43" s="36">
        <v>100</v>
      </c>
      <c r="I43" s="36">
        <v>100</v>
      </c>
      <c r="J43" s="325">
        <f t="shared" si="0"/>
        <v>100</v>
      </c>
      <c r="K43" s="364">
        <f>((((J45+J44)/2)+J43)/2)</f>
        <v>100</v>
      </c>
      <c r="L43" s="361"/>
      <c r="M43" s="378"/>
      <c r="N43" s="355"/>
    </row>
    <row r="44" spans="1:14" x14ac:dyDescent="0.25">
      <c r="A44" s="381"/>
      <c r="B44" s="422"/>
      <c r="C44" s="369"/>
      <c r="D44" s="369"/>
      <c r="E44" s="4" t="s">
        <v>7</v>
      </c>
      <c r="F44" s="325" t="s">
        <v>109</v>
      </c>
      <c r="G44" s="360" t="s">
        <v>90</v>
      </c>
      <c r="H44" s="36">
        <v>1</v>
      </c>
      <c r="I44" s="36">
        <v>1</v>
      </c>
      <c r="J44" s="325">
        <f t="shared" si="0"/>
        <v>100</v>
      </c>
      <c r="K44" s="365"/>
      <c r="L44" s="361"/>
      <c r="M44" s="378"/>
      <c r="N44" s="355"/>
    </row>
    <row r="45" spans="1:14" x14ac:dyDescent="0.25">
      <c r="A45" s="382"/>
      <c r="B45" s="423"/>
      <c r="C45" s="370"/>
      <c r="D45" s="370"/>
      <c r="E45" s="4" t="s">
        <v>7</v>
      </c>
      <c r="F45" s="325" t="s">
        <v>110</v>
      </c>
      <c r="G45" s="360" t="s">
        <v>90</v>
      </c>
      <c r="H45" s="36">
        <v>4</v>
      </c>
      <c r="I45" s="36">
        <v>4</v>
      </c>
      <c r="J45" s="325">
        <f t="shared" si="0"/>
        <v>100</v>
      </c>
      <c r="K45" s="366"/>
      <c r="L45" s="362"/>
      <c r="M45" s="379"/>
      <c r="N45" s="363"/>
    </row>
  </sheetData>
  <autoFilter ref="A7:N45"/>
  <mergeCells count="69">
    <mergeCell ref="B43:B45"/>
    <mergeCell ref="C43:C45"/>
    <mergeCell ref="D43:D45"/>
    <mergeCell ref="K43:K45"/>
    <mergeCell ref="A8:A45"/>
    <mergeCell ref="K8:K10"/>
    <mergeCell ref="C14:C16"/>
    <mergeCell ref="D14:D16"/>
    <mergeCell ref="K14:K16"/>
    <mergeCell ref="C17:C19"/>
    <mergeCell ref="D17:D19"/>
    <mergeCell ref="K17:K19"/>
    <mergeCell ref="B26:B27"/>
    <mergeCell ref="C26:C27"/>
    <mergeCell ref="B22:B23"/>
    <mergeCell ref="B24:B25"/>
    <mergeCell ref="M8:M45"/>
    <mergeCell ref="L28:L29"/>
    <mergeCell ref="B36:B37"/>
    <mergeCell ref="C36:C37"/>
    <mergeCell ref="D36:D37"/>
    <mergeCell ref="K36:K37"/>
    <mergeCell ref="L36:L37"/>
    <mergeCell ref="C38:C39"/>
    <mergeCell ref="D38:D39"/>
    <mergeCell ref="K38:K39"/>
    <mergeCell ref="B40:B42"/>
    <mergeCell ref="C40:C42"/>
    <mergeCell ref="D40:D42"/>
    <mergeCell ref="K40:K42"/>
    <mergeCell ref="C8:C10"/>
    <mergeCell ref="D8:D10"/>
    <mergeCell ref="L8:L10"/>
    <mergeCell ref="C11:C13"/>
    <mergeCell ref="D11:D13"/>
    <mergeCell ref="K11:K13"/>
    <mergeCell ref="L12:L13"/>
    <mergeCell ref="I1:J1"/>
    <mergeCell ref="I2:N2"/>
    <mergeCell ref="I3:N3"/>
    <mergeCell ref="C5:I5"/>
    <mergeCell ref="D26:D27"/>
    <mergeCell ref="K26:K27"/>
    <mergeCell ref="C20:C21"/>
    <mergeCell ref="D20:D21"/>
    <mergeCell ref="K20:K21"/>
    <mergeCell ref="L20:L21"/>
    <mergeCell ref="C22:C23"/>
    <mergeCell ref="D22:D23"/>
    <mergeCell ref="K22:K23"/>
    <mergeCell ref="C24:C25"/>
    <mergeCell ref="D24:D25"/>
    <mergeCell ref="K24:K25"/>
    <mergeCell ref="B30:B31"/>
    <mergeCell ref="C30:C31"/>
    <mergeCell ref="D30:D31"/>
    <mergeCell ref="K30:K31"/>
    <mergeCell ref="B28:B29"/>
    <mergeCell ref="C28:C29"/>
    <mergeCell ref="D28:D29"/>
    <mergeCell ref="K28:K29"/>
    <mergeCell ref="B32:B33"/>
    <mergeCell ref="C32:C33"/>
    <mergeCell ref="D32:D33"/>
    <mergeCell ref="K32:K33"/>
    <mergeCell ref="B34:B35"/>
    <mergeCell ref="C34:C35"/>
    <mergeCell ref="D34:D35"/>
    <mergeCell ref="K34:K35"/>
  </mergeCells>
  <pageMargins left="0.7" right="0.7" top="0.75" bottom="0.75" header="0.3" footer="0.3"/>
  <pageSetup paperSize="9" scale="53" fitToHeight="0" orientation="landscape" r:id="rId1"/>
  <rowBreaks count="1" manualBreakCount="1">
    <brk id="33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26"/>
  <sheetViews>
    <sheetView view="pageBreakPreview" zoomScale="85" zoomScaleNormal="70" zoomScaleSheetLayoutView="85" workbookViewId="0">
      <selection activeCell="H2" sqref="H2:M2"/>
    </sheetView>
  </sheetViews>
  <sheetFormatPr defaultColWidth="15.85546875" defaultRowHeight="15" x14ac:dyDescent="0.25"/>
  <cols>
    <col min="1" max="1" width="15.85546875" style="2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27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3" x14ac:dyDescent="0.25">
      <c r="B1" s="150"/>
      <c r="C1" s="150"/>
      <c r="D1" s="150"/>
      <c r="E1" s="150"/>
      <c r="F1" s="150"/>
      <c r="G1" s="150"/>
      <c r="H1" s="27" t="s">
        <v>214</v>
      </c>
      <c r="I1" s="150"/>
      <c r="J1" s="150"/>
      <c r="K1" s="150"/>
      <c r="L1" s="150"/>
      <c r="M1" s="150"/>
    </row>
    <row r="2" spans="1:13" x14ac:dyDescent="0.25">
      <c r="B2" s="150"/>
      <c r="C2" s="150"/>
      <c r="D2" s="150"/>
      <c r="E2" s="150"/>
      <c r="F2" s="150"/>
      <c r="G2" s="150"/>
      <c r="H2" s="383" t="s">
        <v>59</v>
      </c>
      <c r="I2" s="383"/>
      <c r="J2" s="383"/>
      <c r="K2" s="383"/>
      <c r="L2" s="383"/>
      <c r="M2" s="383"/>
    </row>
    <row r="3" spans="1:13" x14ac:dyDescent="0.25">
      <c r="B3" s="150"/>
      <c r="C3" s="150"/>
      <c r="D3" s="150"/>
      <c r="E3" s="150"/>
      <c r="F3" s="150"/>
      <c r="G3" s="150"/>
      <c r="H3" s="383" t="s">
        <v>230</v>
      </c>
      <c r="I3" s="383"/>
      <c r="J3" s="383"/>
      <c r="K3" s="383"/>
      <c r="L3" s="383"/>
      <c r="M3" s="383"/>
    </row>
    <row r="4" spans="1:13" x14ac:dyDescent="0.25">
      <c r="B4" s="150"/>
      <c r="C4" s="150"/>
      <c r="D4" s="150"/>
      <c r="E4" s="150"/>
      <c r="F4" s="150"/>
      <c r="G4" s="150"/>
      <c r="I4" s="150"/>
      <c r="J4" s="150"/>
      <c r="K4" s="150"/>
      <c r="L4" s="150"/>
      <c r="M4" s="150"/>
    </row>
    <row r="5" spans="1:13" ht="18.75" x14ac:dyDescent="0.3">
      <c r="B5" s="376" t="s">
        <v>8</v>
      </c>
      <c r="C5" s="376"/>
      <c r="D5" s="376"/>
      <c r="E5" s="376"/>
      <c r="F5" s="376"/>
      <c r="G5" s="376"/>
      <c r="H5" s="376"/>
      <c r="I5" s="150" t="s">
        <v>160</v>
      </c>
      <c r="J5" s="150"/>
      <c r="K5" s="150"/>
      <c r="L5" s="150"/>
      <c r="M5" s="150"/>
    </row>
    <row r="6" spans="1:13" ht="111.75" customHeight="1" x14ac:dyDescent="0.25">
      <c r="A6" s="10" t="s">
        <v>148</v>
      </c>
      <c r="B6" s="12" t="s">
        <v>129</v>
      </c>
      <c r="C6" s="13" t="s">
        <v>0</v>
      </c>
      <c r="D6" s="12" t="s">
        <v>130</v>
      </c>
      <c r="E6" s="13" t="s">
        <v>1</v>
      </c>
      <c r="F6" s="13" t="s">
        <v>2</v>
      </c>
      <c r="G6" s="13" t="s">
        <v>3</v>
      </c>
      <c r="H6" s="28" t="s">
        <v>4</v>
      </c>
      <c r="I6" s="147" t="s">
        <v>24</v>
      </c>
      <c r="J6" s="147" t="s">
        <v>25</v>
      </c>
      <c r="K6" s="147" t="s">
        <v>131</v>
      </c>
      <c r="L6" s="147" t="s">
        <v>149</v>
      </c>
      <c r="M6" s="13" t="s">
        <v>26</v>
      </c>
    </row>
    <row r="7" spans="1:13" ht="72" x14ac:dyDescent="0.25">
      <c r="A7" s="417" t="s">
        <v>150</v>
      </c>
      <c r="B7" s="374" t="s">
        <v>61</v>
      </c>
      <c r="C7" s="374" t="s">
        <v>5</v>
      </c>
      <c r="D7" s="63" t="s">
        <v>6</v>
      </c>
      <c r="E7" s="147" t="s">
        <v>9</v>
      </c>
      <c r="F7" s="63" t="s">
        <v>10</v>
      </c>
      <c r="G7" s="85">
        <v>100</v>
      </c>
      <c r="H7" s="85">
        <v>100</v>
      </c>
      <c r="I7" s="86">
        <f>H7/G7*100</f>
        <v>100</v>
      </c>
      <c r="J7" s="371">
        <f>((((I9+I8)/2)+I7)/2)</f>
        <v>99.311926605504595</v>
      </c>
      <c r="K7" s="488"/>
      <c r="L7" s="488" t="s">
        <v>151</v>
      </c>
      <c r="M7" s="371">
        <f>(J7+J10+J13+J16+J19+J22)/6</f>
        <v>99.74651794239351</v>
      </c>
    </row>
    <row r="8" spans="1:13" x14ac:dyDescent="0.25">
      <c r="A8" s="417"/>
      <c r="B8" s="374"/>
      <c r="C8" s="374"/>
      <c r="D8" s="63" t="s">
        <v>7</v>
      </c>
      <c r="E8" s="147" t="s">
        <v>12</v>
      </c>
      <c r="F8" s="63" t="s">
        <v>13</v>
      </c>
      <c r="G8" s="85">
        <v>10</v>
      </c>
      <c r="H8" s="87">
        <v>10</v>
      </c>
      <c r="I8" s="86">
        <f>H8/G8*100</f>
        <v>100</v>
      </c>
      <c r="J8" s="372"/>
      <c r="K8" s="489"/>
      <c r="L8" s="489"/>
      <c r="M8" s="373"/>
    </row>
    <row r="9" spans="1:13" x14ac:dyDescent="0.25">
      <c r="A9" s="417"/>
      <c r="B9" s="374"/>
      <c r="C9" s="374"/>
      <c r="D9" s="63" t="s">
        <v>7</v>
      </c>
      <c r="E9" s="147" t="s">
        <v>14</v>
      </c>
      <c r="F9" s="63" t="s">
        <v>15</v>
      </c>
      <c r="G9" s="85">
        <v>1090</v>
      </c>
      <c r="H9" s="85">
        <v>1060</v>
      </c>
      <c r="I9" s="86">
        <f t="shared" ref="I9" si="0">H9/G9*100</f>
        <v>97.247706422018354</v>
      </c>
      <c r="J9" s="373"/>
      <c r="K9" s="490"/>
      <c r="L9" s="489"/>
      <c r="M9" s="497" t="s">
        <v>161</v>
      </c>
    </row>
    <row r="10" spans="1:13" ht="72" x14ac:dyDescent="0.25">
      <c r="A10" s="417"/>
      <c r="B10" s="374" t="s">
        <v>62</v>
      </c>
      <c r="C10" s="374" t="s">
        <v>5</v>
      </c>
      <c r="D10" s="63" t="s">
        <v>6</v>
      </c>
      <c r="E10" s="147" t="s">
        <v>9</v>
      </c>
      <c r="F10" s="63" t="s">
        <v>10</v>
      </c>
      <c r="G10" s="85">
        <v>100</v>
      </c>
      <c r="H10" s="85">
        <v>100</v>
      </c>
      <c r="I10" s="86">
        <f>H10/G10*100</f>
        <v>100</v>
      </c>
      <c r="J10" s="371">
        <f>((((I12+I11)/2)+I10)/2)</f>
        <v>99.929955638571101</v>
      </c>
      <c r="K10" s="488"/>
      <c r="L10" s="489"/>
      <c r="M10" s="497"/>
    </row>
    <row r="11" spans="1:13" x14ac:dyDescent="0.25">
      <c r="A11" s="417"/>
      <c r="B11" s="374"/>
      <c r="C11" s="374"/>
      <c r="D11" s="63" t="s">
        <v>7</v>
      </c>
      <c r="E11" s="147" t="s">
        <v>12</v>
      </c>
      <c r="F11" s="63" t="s">
        <v>13</v>
      </c>
      <c r="G11" s="85">
        <v>40</v>
      </c>
      <c r="H11" s="85">
        <v>40</v>
      </c>
      <c r="I11" s="86">
        <f>H11/G11*100</f>
        <v>100</v>
      </c>
      <c r="J11" s="372"/>
      <c r="K11" s="489"/>
      <c r="L11" s="489"/>
      <c r="M11" s="491"/>
    </row>
    <row r="12" spans="1:13" x14ac:dyDescent="0.25">
      <c r="A12" s="417"/>
      <c r="B12" s="374"/>
      <c r="C12" s="374"/>
      <c r="D12" s="63" t="s">
        <v>7</v>
      </c>
      <c r="E12" s="147" t="s">
        <v>14</v>
      </c>
      <c r="F12" s="63" t="s">
        <v>15</v>
      </c>
      <c r="G12" s="85">
        <v>4283</v>
      </c>
      <c r="H12" s="85">
        <v>4271</v>
      </c>
      <c r="I12" s="86">
        <f t="shared" ref="I12:I21" si="1">H12/G12*100</f>
        <v>99.719822554284377</v>
      </c>
      <c r="J12" s="373"/>
      <c r="K12" s="490"/>
      <c r="L12" s="489"/>
      <c r="M12" s="492"/>
    </row>
    <row r="13" spans="1:13" ht="24" x14ac:dyDescent="0.25">
      <c r="A13" s="417"/>
      <c r="B13" s="374" t="s">
        <v>64</v>
      </c>
      <c r="C13" s="374" t="s">
        <v>5</v>
      </c>
      <c r="D13" s="63" t="s">
        <v>6</v>
      </c>
      <c r="E13" s="147" t="s">
        <v>18</v>
      </c>
      <c r="F13" s="63" t="s">
        <v>10</v>
      </c>
      <c r="G13" s="85">
        <v>100</v>
      </c>
      <c r="H13" s="85">
        <v>100</v>
      </c>
      <c r="I13" s="86">
        <f t="shared" si="1"/>
        <v>100</v>
      </c>
      <c r="J13" s="371">
        <f t="shared" ref="J13" si="2">((((I15+I14)/2)+I13)/2)</f>
        <v>99.311926605504595</v>
      </c>
      <c r="K13" s="488"/>
      <c r="L13" s="489"/>
      <c r="M13" s="492"/>
    </row>
    <row r="14" spans="1:13" x14ac:dyDescent="0.25">
      <c r="A14" s="417"/>
      <c r="B14" s="374"/>
      <c r="C14" s="374"/>
      <c r="D14" s="63" t="s">
        <v>7</v>
      </c>
      <c r="E14" s="147" t="s">
        <v>19</v>
      </c>
      <c r="F14" s="63" t="s">
        <v>13</v>
      </c>
      <c r="G14" s="85">
        <v>10</v>
      </c>
      <c r="H14" s="87">
        <v>10</v>
      </c>
      <c r="I14" s="86">
        <f t="shared" si="1"/>
        <v>100</v>
      </c>
      <c r="J14" s="372"/>
      <c r="K14" s="489"/>
      <c r="L14" s="489"/>
      <c r="M14" s="492"/>
    </row>
    <row r="15" spans="1:13" x14ac:dyDescent="0.25">
      <c r="A15" s="417"/>
      <c r="B15" s="374"/>
      <c r="C15" s="374"/>
      <c r="D15" s="63" t="s">
        <v>7</v>
      </c>
      <c r="E15" s="147" t="s">
        <v>20</v>
      </c>
      <c r="F15" s="63" t="s">
        <v>21</v>
      </c>
      <c r="G15" s="85">
        <v>1090</v>
      </c>
      <c r="H15" s="85">
        <v>1060</v>
      </c>
      <c r="I15" s="86">
        <f t="shared" si="1"/>
        <v>97.247706422018354</v>
      </c>
      <c r="J15" s="373"/>
      <c r="K15" s="490"/>
      <c r="L15" s="489"/>
      <c r="M15" s="492"/>
    </row>
    <row r="16" spans="1:13" ht="24" x14ac:dyDescent="0.25">
      <c r="A16" s="417"/>
      <c r="B16" s="374" t="s">
        <v>65</v>
      </c>
      <c r="C16" s="374" t="s">
        <v>5</v>
      </c>
      <c r="D16" s="63" t="s">
        <v>6</v>
      </c>
      <c r="E16" s="147" t="s">
        <v>18</v>
      </c>
      <c r="F16" s="63" t="s">
        <v>10</v>
      </c>
      <c r="G16" s="85">
        <v>100</v>
      </c>
      <c r="H16" s="85">
        <v>100</v>
      </c>
      <c r="I16" s="86">
        <f t="shared" si="1"/>
        <v>100</v>
      </c>
      <c r="J16" s="371">
        <f t="shared" ref="J16" si="3">((((I18+I17)/2)+I16)/2)</f>
        <v>99.92529880478088</v>
      </c>
      <c r="K16" s="488"/>
      <c r="L16" s="489"/>
      <c r="M16" s="492"/>
    </row>
    <row r="17" spans="1:13" x14ac:dyDescent="0.25">
      <c r="A17" s="417"/>
      <c r="B17" s="374"/>
      <c r="C17" s="374"/>
      <c r="D17" s="63" t="s">
        <v>7</v>
      </c>
      <c r="E17" s="147" t="s">
        <v>19</v>
      </c>
      <c r="F17" s="63" t="s">
        <v>13</v>
      </c>
      <c r="G17" s="85">
        <v>37</v>
      </c>
      <c r="H17" s="85">
        <v>37</v>
      </c>
      <c r="I17" s="86">
        <f t="shared" si="1"/>
        <v>100</v>
      </c>
      <c r="J17" s="372"/>
      <c r="K17" s="489"/>
      <c r="L17" s="489"/>
      <c r="M17" s="492"/>
    </row>
    <row r="18" spans="1:13" x14ac:dyDescent="0.25">
      <c r="A18" s="417"/>
      <c r="B18" s="374"/>
      <c r="C18" s="374"/>
      <c r="D18" s="63" t="s">
        <v>7</v>
      </c>
      <c r="E18" s="147" t="s">
        <v>20</v>
      </c>
      <c r="F18" s="63" t="s">
        <v>21</v>
      </c>
      <c r="G18" s="89">
        <v>4016</v>
      </c>
      <c r="H18" s="89">
        <v>4004</v>
      </c>
      <c r="I18" s="86">
        <f t="shared" si="1"/>
        <v>99.701195219123505</v>
      </c>
      <c r="J18" s="373"/>
      <c r="K18" s="490"/>
      <c r="L18" s="489"/>
      <c r="M18" s="492"/>
    </row>
    <row r="19" spans="1:13" ht="24" x14ac:dyDescent="0.25">
      <c r="A19" s="417"/>
      <c r="B19" s="368" t="s">
        <v>58</v>
      </c>
      <c r="C19" s="368" t="s">
        <v>5</v>
      </c>
      <c r="D19" s="25" t="s">
        <v>6</v>
      </c>
      <c r="E19" s="72" t="s">
        <v>18</v>
      </c>
      <c r="F19" s="25" t="s">
        <v>10</v>
      </c>
      <c r="G19" s="90">
        <v>100</v>
      </c>
      <c r="H19" s="90">
        <v>100</v>
      </c>
      <c r="I19" s="86">
        <f t="shared" si="1"/>
        <v>100</v>
      </c>
      <c r="J19" s="371">
        <f t="shared" ref="J19" si="4">((((I21+I20)/2)+I19)/2)</f>
        <v>100</v>
      </c>
      <c r="K19" s="488"/>
      <c r="L19" s="489"/>
      <c r="M19" s="492"/>
    </row>
    <row r="20" spans="1:13" x14ac:dyDescent="0.25">
      <c r="A20" s="417"/>
      <c r="B20" s="369"/>
      <c r="C20" s="369"/>
      <c r="D20" s="25" t="s">
        <v>7</v>
      </c>
      <c r="E20" s="72" t="s">
        <v>19</v>
      </c>
      <c r="F20" s="25" t="s">
        <v>13</v>
      </c>
      <c r="G20" s="90">
        <v>3</v>
      </c>
      <c r="H20" s="90">
        <v>3</v>
      </c>
      <c r="I20" s="86">
        <f t="shared" si="1"/>
        <v>100</v>
      </c>
      <c r="J20" s="372"/>
      <c r="K20" s="489"/>
      <c r="L20" s="489"/>
      <c r="M20" s="492"/>
    </row>
    <row r="21" spans="1:13" x14ac:dyDescent="0.25">
      <c r="A21" s="417"/>
      <c r="B21" s="370"/>
      <c r="C21" s="370"/>
      <c r="D21" s="25" t="s">
        <v>7</v>
      </c>
      <c r="E21" s="72" t="s">
        <v>20</v>
      </c>
      <c r="F21" s="25" t="s">
        <v>21</v>
      </c>
      <c r="G21" s="90">
        <v>267</v>
      </c>
      <c r="H21" s="90">
        <v>267</v>
      </c>
      <c r="I21" s="86">
        <f t="shared" si="1"/>
        <v>100</v>
      </c>
      <c r="J21" s="373"/>
      <c r="K21" s="490"/>
      <c r="L21" s="489"/>
      <c r="M21" s="492"/>
    </row>
    <row r="22" spans="1:13" ht="24" x14ac:dyDescent="0.25">
      <c r="A22" s="417"/>
      <c r="B22" s="397" t="s">
        <v>171</v>
      </c>
      <c r="C22" s="368" t="s">
        <v>5</v>
      </c>
      <c r="D22" s="63" t="s">
        <v>6</v>
      </c>
      <c r="E22" s="72" t="s">
        <v>18</v>
      </c>
      <c r="F22" s="23" t="s">
        <v>10</v>
      </c>
      <c r="G22" s="90">
        <v>100</v>
      </c>
      <c r="H22" s="90">
        <v>100</v>
      </c>
      <c r="I22" s="86">
        <f>H22/G22*100</f>
        <v>100</v>
      </c>
      <c r="J22" s="371">
        <f>((((I24+I23)/2)+I22)/2)</f>
        <v>100</v>
      </c>
      <c r="K22" s="494"/>
      <c r="L22" s="489"/>
      <c r="M22" s="492"/>
    </row>
    <row r="23" spans="1:13" x14ac:dyDescent="0.25">
      <c r="A23" s="417"/>
      <c r="B23" s="398"/>
      <c r="C23" s="369"/>
      <c r="D23" s="63" t="s">
        <v>7</v>
      </c>
      <c r="E23" s="147" t="s">
        <v>19</v>
      </c>
      <c r="F23" s="23" t="s">
        <v>13</v>
      </c>
      <c r="G23" s="90">
        <v>16</v>
      </c>
      <c r="H23" s="90">
        <v>16</v>
      </c>
      <c r="I23" s="86">
        <f t="shared" ref="I23:I24" si="5">H23/G23*100</f>
        <v>100</v>
      </c>
      <c r="J23" s="372"/>
      <c r="K23" s="495"/>
      <c r="L23" s="489"/>
      <c r="M23" s="492"/>
    </row>
    <row r="24" spans="1:13" x14ac:dyDescent="0.25">
      <c r="A24" s="417"/>
      <c r="B24" s="394"/>
      <c r="C24" s="370"/>
      <c r="D24" s="23" t="s">
        <v>7</v>
      </c>
      <c r="E24" s="147" t="s">
        <v>20</v>
      </c>
      <c r="F24" s="23" t="s">
        <v>21</v>
      </c>
      <c r="G24" s="90">
        <v>1312</v>
      </c>
      <c r="H24" s="90">
        <v>1312</v>
      </c>
      <c r="I24" s="86">
        <f t="shared" si="5"/>
        <v>100</v>
      </c>
      <c r="J24" s="373"/>
      <c r="K24" s="496"/>
      <c r="L24" s="490"/>
      <c r="M24" s="493"/>
    </row>
    <row r="25" spans="1:13" x14ac:dyDescent="0.25">
      <c r="B25" s="150"/>
      <c r="C25" s="150"/>
      <c r="D25" s="150"/>
      <c r="E25" s="150"/>
      <c r="F25" s="150"/>
      <c r="G25" s="150"/>
      <c r="I25" s="150"/>
      <c r="J25" s="150"/>
      <c r="K25" s="150"/>
      <c r="L25" s="150"/>
      <c r="M25" s="150"/>
    </row>
    <row r="26" spans="1:13" x14ac:dyDescent="0.25">
      <c r="B26" s="150"/>
      <c r="C26" s="150"/>
      <c r="D26" s="150"/>
      <c r="E26" s="150"/>
      <c r="F26" s="150"/>
      <c r="G26" s="150"/>
      <c r="I26" s="150"/>
      <c r="J26" s="150"/>
      <c r="K26" s="150"/>
      <c r="L26" s="150"/>
      <c r="M26" s="150"/>
    </row>
  </sheetData>
  <autoFilter ref="A6:M24"/>
  <mergeCells count="32">
    <mergeCell ref="K19:K21"/>
    <mergeCell ref="H2:M2"/>
    <mergeCell ref="H3:M3"/>
    <mergeCell ref="B5:H5"/>
    <mergeCell ref="B10:B12"/>
    <mergeCell ref="C10:C12"/>
    <mergeCell ref="B13:B15"/>
    <mergeCell ref="C13:C15"/>
    <mergeCell ref="B16:B18"/>
    <mergeCell ref="C16:C18"/>
    <mergeCell ref="B7:B9"/>
    <mergeCell ref="C7:C9"/>
    <mergeCell ref="J7:J9"/>
    <mergeCell ref="B19:B21"/>
    <mergeCell ref="C19:C21"/>
    <mergeCell ref="J19:J21"/>
    <mergeCell ref="A7:A24"/>
    <mergeCell ref="K7:K9"/>
    <mergeCell ref="L7:L24"/>
    <mergeCell ref="M7:M8"/>
    <mergeCell ref="K10:K12"/>
    <mergeCell ref="M11:M24"/>
    <mergeCell ref="K13:K15"/>
    <mergeCell ref="K16:K18"/>
    <mergeCell ref="B22:B24"/>
    <mergeCell ref="C22:C24"/>
    <mergeCell ref="J22:J24"/>
    <mergeCell ref="K22:K24"/>
    <mergeCell ref="M9:M10"/>
    <mergeCell ref="J10:J12"/>
    <mergeCell ref="J13:J15"/>
    <mergeCell ref="J16:J18"/>
  </mergeCells>
  <pageMargins left="0.11811023622047245" right="0.11811023622047245" top="0.15748031496062992" bottom="0.19685039370078741" header="0.11811023622047245" footer="0.19685039370078741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1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K23" sqref="K23:K24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5.5703125" style="1" customWidth="1"/>
    <col min="10" max="14" width="15.85546875" style="1"/>
    <col min="15" max="16" width="15.85546875" style="3"/>
    <col min="17" max="16384" width="15.85546875" style="1"/>
  </cols>
  <sheetData>
    <row r="1" spans="1:16" s="51" customFormat="1" ht="30" x14ac:dyDescent="0.25">
      <c r="I1" s="70" t="s">
        <v>198</v>
      </c>
      <c r="J1" s="70"/>
      <c r="K1" s="70"/>
      <c r="L1" s="70"/>
      <c r="M1" s="70"/>
      <c r="N1" s="70"/>
      <c r="O1" s="3"/>
      <c r="P1" s="3"/>
    </row>
    <row r="2" spans="1:16" s="51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51" customFormat="1" x14ac:dyDescent="0.25">
      <c r="I3" s="383" t="s">
        <v>241</v>
      </c>
      <c r="J3" s="383"/>
      <c r="K3" s="383"/>
      <c r="L3" s="383"/>
      <c r="M3" s="383"/>
      <c r="N3" s="383"/>
      <c r="O3" s="3"/>
      <c r="P3" s="3"/>
    </row>
    <row r="4" spans="1:16" s="51" customFormat="1" ht="18.75" customHeight="1" x14ac:dyDescent="0.25">
      <c r="O4" s="3"/>
      <c r="P4" s="3"/>
    </row>
    <row r="5" spans="1:16" ht="18.75" x14ac:dyDescent="0.3">
      <c r="A5" s="173"/>
      <c r="B5" s="173"/>
      <c r="C5" s="376" t="s">
        <v>8</v>
      </c>
      <c r="D5" s="376"/>
      <c r="E5" s="376"/>
      <c r="F5" s="376"/>
      <c r="G5" s="376"/>
      <c r="H5" s="376"/>
      <c r="I5" s="376"/>
      <c r="J5" s="173"/>
      <c r="K5" s="173"/>
      <c r="L5" s="173"/>
      <c r="M5" s="173"/>
      <c r="N5" s="173"/>
    </row>
    <row r="6" spans="1:16" ht="109.5" customHeight="1" x14ac:dyDescent="0.25">
      <c r="A6" s="29" t="s">
        <v>128</v>
      </c>
      <c r="B6" s="29" t="s">
        <v>153</v>
      </c>
      <c r="C6" s="12" t="s">
        <v>129</v>
      </c>
      <c r="D6" s="13" t="s">
        <v>0</v>
      </c>
      <c r="E6" s="12" t="s">
        <v>130</v>
      </c>
      <c r="F6" s="13" t="s">
        <v>1</v>
      </c>
      <c r="G6" s="13" t="s">
        <v>2</v>
      </c>
      <c r="H6" s="13" t="s">
        <v>3</v>
      </c>
      <c r="I6" s="13" t="s">
        <v>4</v>
      </c>
      <c r="J6" s="170" t="s">
        <v>24</v>
      </c>
      <c r="K6" s="170" t="s">
        <v>25</v>
      </c>
      <c r="L6" s="170" t="s">
        <v>131</v>
      </c>
      <c r="M6" s="170" t="s">
        <v>132</v>
      </c>
      <c r="N6" s="13" t="s">
        <v>26</v>
      </c>
    </row>
    <row r="7" spans="1:16" ht="41.25" customHeight="1" x14ac:dyDescent="0.25">
      <c r="A7" s="384" t="s">
        <v>236</v>
      </c>
      <c r="B7" s="185" t="s">
        <v>68</v>
      </c>
      <c r="C7" s="374" t="s">
        <v>32</v>
      </c>
      <c r="D7" s="374" t="s">
        <v>5</v>
      </c>
      <c r="E7" s="63" t="s">
        <v>6</v>
      </c>
      <c r="F7" s="170" t="s">
        <v>33</v>
      </c>
      <c r="G7" s="23" t="s">
        <v>10</v>
      </c>
      <c r="H7" s="99">
        <v>100</v>
      </c>
      <c r="I7" s="99">
        <v>101.15</v>
      </c>
      <c r="J7" s="86">
        <f t="shared" ref="J7:J29" si="0">I7/H7*100</f>
        <v>101.15</v>
      </c>
      <c r="K7" s="364">
        <f t="shared" ref="K7:K23" si="1">(J7+J8)/2</f>
        <v>101.14971264367817</v>
      </c>
      <c r="L7" s="172"/>
      <c r="M7" s="377" t="s">
        <v>237</v>
      </c>
      <c r="N7" s="186">
        <f>(K7+K9+K11+K13+K15+K17+K19+K21+K23+K25+K28)/11</f>
        <v>101.40535665181764</v>
      </c>
    </row>
    <row r="8" spans="1:16" x14ac:dyDescent="0.25">
      <c r="A8" s="385"/>
      <c r="B8" s="187"/>
      <c r="C8" s="374"/>
      <c r="D8" s="374"/>
      <c r="E8" s="63" t="s">
        <v>7</v>
      </c>
      <c r="F8" s="170" t="s">
        <v>12</v>
      </c>
      <c r="G8" s="23" t="s">
        <v>13</v>
      </c>
      <c r="H8" s="99">
        <v>174</v>
      </c>
      <c r="I8" s="99">
        <v>176</v>
      </c>
      <c r="J8" s="86">
        <f t="shared" si="0"/>
        <v>101.14942528735634</v>
      </c>
      <c r="K8" s="366"/>
      <c r="L8" s="172"/>
      <c r="M8" s="378"/>
      <c r="N8" s="52"/>
    </row>
    <row r="9" spans="1:16" ht="51" customHeight="1" x14ac:dyDescent="0.25">
      <c r="A9" s="385"/>
      <c r="B9" s="185" t="s">
        <v>70</v>
      </c>
      <c r="C9" s="374" t="s">
        <v>72</v>
      </c>
      <c r="D9" s="374" t="s">
        <v>5</v>
      </c>
      <c r="E9" s="63" t="s">
        <v>6</v>
      </c>
      <c r="F9" s="170" t="s">
        <v>33</v>
      </c>
      <c r="G9" s="23" t="s">
        <v>10</v>
      </c>
      <c r="H9" s="99">
        <v>100</v>
      </c>
      <c r="I9" s="99">
        <v>100</v>
      </c>
      <c r="J9" s="86">
        <f t="shared" si="0"/>
        <v>100</v>
      </c>
      <c r="K9" s="364">
        <f t="shared" si="1"/>
        <v>106.25</v>
      </c>
      <c r="L9" s="377" t="s">
        <v>238</v>
      </c>
      <c r="M9" s="378"/>
      <c r="N9" s="188" t="s">
        <v>161</v>
      </c>
    </row>
    <row r="10" spans="1:16" ht="27" customHeight="1" x14ac:dyDescent="0.25">
      <c r="A10" s="385"/>
      <c r="B10" s="187"/>
      <c r="C10" s="374"/>
      <c r="D10" s="374"/>
      <c r="E10" s="63" t="s">
        <v>7</v>
      </c>
      <c r="F10" s="170" t="s">
        <v>12</v>
      </c>
      <c r="G10" s="23" t="s">
        <v>13</v>
      </c>
      <c r="H10" s="99">
        <v>8</v>
      </c>
      <c r="I10" s="99">
        <v>9</v>
      </c>
      <c r="J10" s="103">
        <f t="shared" si="0"/>
        <v>112.5</v>
      </c>
      <c r="K10" s="366"/>
      <c r="L10" s="379"/>
      <c r="M10" s="378"/>
      <c r="N10" s="52"/>
    </row>
    <row r="11" spans="1:16" ht="33.75" customHeight="1" x14ac:dyDescent="0.25">
      <c r="A11" s="385"/>
      <c r="B11" s="185" t="s">
        <v>69</v>
      </c>
      <c r="C11" s="374" t="s">
        <v>97</v>
      </c>
      <c r="D11" s="374" t="s">
        <v>5</v>
      </c>
      <c r="E11" s="63" t="s">
        <v>6</v>
      </c>
      <c r="F11" s="170" t="s">
        <v>71</v>
      </c>
      <c r="G11" s="23" t="s">
        <v>10</v>
      </c>
      <c r="H11" s="99">
        <v>100</v>
      </c>
      <c r="I11" s="101">
        <v>100</v>
      </c>
      <c r="J11" s="86">
        <f t="shared" si="0"/>
        <v>100</v>
      </c>
      <c r="K11" s="364">
        <f t="shared" si="1"/>
        <v>100</v>
      </c>
      <c r="L11" s="172"/>
      <c r="M11" s="378"/>
      <c r="N11" s="52"/>
    </row>
    <row r="12" spans="1:16" x14ac:dyDescent="0.25">
      <c r="A12" s="385"/>
      <c r="B12" s="187"/>
      <c r="C12" s="374"/>
      <c r="D12" s="374"/>
      <c r="E12" s="63" t="s">
        <v>7</v>
      </c>
      <c r="F12" s="170" t="s">
        <v>12</v>
      </c>
      <c r="G12" s="23" t="s">
        <v>13</v>
      </c>
      <c r="H12" s="99">
        <v>4</v>
      </c>
      <c r="I12" s="99">
        <v>4</v>
      </c>
      <c r="J12" s="86">
        <f>I12/H12*100</f>
        <v>100</v>
      </c>
      <c r="K12" s="366"/>
      <c r="L12" s="172"/>
      <c r="M12" s="378"/>
      <c r="N12" s="52"/>
    </row>
    <row r="13" spans="1:16" ht="35.25" customHeight="1" x14ac:dyDescent="0.25">
      <c r="A13" s="385"/>
      <c r="B13" s="189"/>
      <c r="C13" s="387" t="s">
        <v>162</v>
      </c>
      <c r="D13" s="387" t="s">
        <v>5</v>
      </c>
      <c r="E13" s="74" t="s">
        <v>6</v>
      </c>
      <c r="F13" s="171" t="s">
        <v>71</v>
      </c>
      <c r="G13" s="190" t="s">
        <v>10</v>
      </c>
      <c r="H13" s="104">
        <v>100</v>
      </c>
      <c r="I13" s="104">
        <v>100</v>
      </c>
      <c r="J13" s="105">
        <f t="shared" si="0"/>
        <v>100</v>
      </c>
      <c r="K13" s="364">
        <f t="shared" si="1"/>
        <v>100</v>
      </c>
      <c r="L13" s="172"/>
      <c r="M13" s="378"/>
      <c r="N13" s="52"/>
    </row>
    <row r="14" spans="1:16" x14ac:dyDescent="0.25">
      <c r="A14" s="385"/>
      <c r="B14" s="189"/>
      <c r="C14" s="387"/>
      <c r="D14" s="387"/>
      <c r="E14" s="74" t="s">
        <v>7</v>
      </c>
      <c r="F14" s="171" t="s">
        <v>12</v>
      </c>
      <c r="G14" s="190" t="s">
        <v>13</v>
      </c>
      <c r="H14" s="104">
        <v>3</v>
      </c>
      <c r="I14" s="104">
        <v>3</v>
      </c>
      <c r="J14" s="105">
        <f t="shared" si="0"/>
        <v>100</v>
      </c>
      <c r="K14" s="366"/>
      <c r="L14" s="172"/>
      <c r="M14" s="378"/>
      <c r="N14" s="52"/>
    </row>
    <row r="15" spans="1:16" ht="39.75" customHeight="1" x14ac:dyDescent="0.25">
      <c r="A15" s="385"/>
      <c r="B15" s="185" t="s">
        <v>74</v>
      </c>
      <c r="C15" s="374" t="s">
        <v>34</v>
      </c>
      <c r="D15" s="374" t="s">
        <v>5</v>
      </c>
      <c r="E15" s="63" t="s">
        <v>6</v>
      </c>
      <c r="F15" s="170" t="s">
        <v>35</v>
      </c>
      <c r="G15" s="23" t="s">
        <v>10</v>
      </c>
      <c r="H15" s="99">
        <v>100</v>
      </c>
      <c r="I15" s="99">
        <v>100</v>
      </c>
      <c r="J15" s="86">
        <f t="shared" si="0"/>
        <v>100</v>
      </c>
      <c r="K15" s="364">
        <f t="shared" si="1"/>
        <v>100</v>
      </c>
      <c r="L15" s="172"/>
      <c r="M15" s="378"/>
      <c r="N15" s="52"/>
    </row>
    <row r="16" spans="1:16" x14ac:dyDescent="0.25">
      <c r="A16" s="385"/>
      <c r="B16" s="187"/>
      <c r="C16" s="374"/>
      <c r="D16" s="374"/>
      <c r="E16" s="63" t="s">
        <v>7</v>
      </c>
      <c r="F16" s="170" t="s">
        <v>12</v>
      </c>
      <c r="G16" s="23" t="s">
        <v>13</v>
      </c>
      <c r="H16" s="99">
        <v>196</v>
      </c>
      <c r="I16" s="99">
        <v>196</v>
      </c>
      <c r="J16" s="86">
        <f t="shared" si="0"/>
        <v>100</v>
      </c>
      <c r="K16" s="366"/>
      <c r="L16" s="172"/>
      <c r="M16" s="378"/>
      <c r="N16" s="52"/>
    </row>
    <row r="17" spans="1:14" ht="40.5" customHeight="1" x14ac:dyDescent="0.25">
      <c r="A17" s="385"/>
      <c r="B17" s="185" t="s">
        <v>73</v>
      </c>
      <c r="C17" s="374" t="s">
        <v>91</v>
      </c>
      <c r="D17" s="374" t="s">
        <v>5</v>
      </c>
      <c r="E17" s="63" t="s">
        <v>6</v>
      </c>
      <c r="F17" s="170" t="s">
        <v>35</v>
      </c>
      <c r="G17" s="23" t="s">
        <v>10</v>
      </c>
      <c r="H17" s="99">
        <v>100</v>
      </c>
      <c r="I17" s="99">
        <v>100</v>
      </c>
      <c r="J17" s="86">
        <f t="shared" si="0"/>
        <v>100</v>
      </c>
      <c r="K17" s="364">
        <f t="shared" si="1"/>
        <v>109.375</v>
      </c>
      <c r="L17" s="172" t="s">
        <v>239</v>
      </c>
      <c r="M17" s="378"/>
      <c r="N17" s="52"/>
    </row>
    <row r="18" spans="1:14" x14ac:dyDescent="0.25">
      <c r="A18" s="385"/>
      <c r="B18" s="187"/>
      <c r="C18" s="374"/>
      <c r="D18" s="374"/>
      <c r="E18" s="63" t="s">
        <v>7</v>
      </c>
      <c r="F18" s="170" t="s">
        <v>12</v>
      </c>
      <c r="G18" s="23" t="s">
        <v>13</v>
      </c>
      <c r="H18" s="99">
        <v>16</v>
      </c>
      <c r="I18" s="99">
        <v>19</v>
      </c>
      <c r="J18" s="86">
        <f t="shared" si="0"/>
        <v>118.75</v>
      </c>
      <c r="K18" s="366"/>
      <c r="L18" s="172"/>
      <c r="M18" s="378"/>
      <c r="N18" s="52"/>
    </row>
    <row r="19" spans="1:14" ht="40.5" customHeight="1" x14ac:dyDescent="0.25">
      <c r="A19" s="385"/>
      <c r="B19" s="185" t="s">
        <v>101</v>
      </c>
      <c r="C19" s="374" t="s">
        <v>102</v>
      </c>
      <c r="D19" s="374" t="s">
        <v>5</v>
      </c>
      <c r="E19" s="63" t="s">
        <v>6</v>
      </c>
      <c r="F19" s="170" t="s">
        <v>35</v>
      </c>
      <c r="G19" s="23" t="s">
        <v>10</v>
      </c>
      <c r="H19" s="99">
        <v>100</v>
      </c>
      <c r="I19" s="99">
        <v>100</v>
      </c>
      <c r="J19" s="86">
        <f t="shared" si="0"/>
        <v>100</v>
      </c>
      <c r="K19" s="364">
        <f t="shared" si="1"/>
        <v>100</v>
      </c>
      <c r="L19" s="172"/>
      <c r="M19" s="378"/>
      <c r="N19" s="52"/>
    </row>
    <row r="20" spans="1:14" x14ac:dyDescent="0.25">
      <c r="A20" s="385"/>
      <c r="B20" s="187"/>
      <c r="C20" s="374"/>
      <c r="D20" s="374"/>
      <c r="E20" s="63" t="s">
        <v>7</v>
      </c>
      <c r="F20" s="170" t="s">
        <v>12</v>
      </c>
      <c r="G20" s="23" t="s">
        <v>13</v>
      </c>
      <c r="H20" s="99">
        <v>6</v>
      </c>
      <c r="I20" s="104">
        <v>6</v>
      </c>
      <c r="J20" s="103">
        <f t="shared" si="0"/>
        <v>100</v>
      </c>
      <c r="K20" s="366"/>
      <c r="L20" s="172"/>
      <c r="M20" s="378"/>
      <c r="N20" s="52"/>
    </row>
    <row r="21" spans="1:14" ht="41.25" customHeight="1" x14ac:dyDescent="0.25">
      <c r="A21" s="385"/>
      <c r="B21" s="185" t="s">
        <v>87</v>
      </c>
      <c r="C21" s="374" t="s">
        <v>240</v>
      </c>
      <c r="D21" s="374" t="s">
        <v>5</v>
      </c>
      <c r="E21" s="63" t="s">
        <v>6</v>
      </c>
      <c r="F21" s="170" t="s">
        <v>35</v>
      </c>
      <c r="G21" s="23" t="s">
        <v>10</v>
      </c>
      <c r="H21" s="99">
        <v>100</v>
      </c>
      <c r="I21" s="99">
        <v>100</v>
      </c>
      <c r="J21" s="86">
        <f t="shared" si="0"/>
        <v>100</v>
      </c>
      <c r="K21" s="364">
        <f t="shared" si="1"/>
        <v>100</v>
      </c>
      <c r="L21" s="172"/>
      <c r="M21" s="378"/>
      <c r="N21" s="52"/>
    </row>
    <row r="22" spans="1:14" x14ac:dyDescent="0.25">
      <c r="A22" s="385"/>
      <c r="B22" s="187"/>
      <c r="C22" s="374"/>
      <c r="D22" s="374"/>
      <c r="E22" s="63" t="s">
        <v>7</v>
      </c>
      <c r="F22" s="170" t="s">
        <v>12</v>
      </c>
      <c r="G22" s="23" t="s">
        <v>13</v>
      </c>
      <c r="H22" s="99">
        <v>5</v>
      </c>
      <c r="I22" s="99">
        <v>5</v>
      </c>
      <c r="J22" s="86">
        <f t="shared" si="0"/>
        <v>100</v>
      </c>
      <c r="K22" s="366"/>
      <c r="L22" s="172"/>
      <c r="M22" s="378"/>
      <c r="N22" s="52"/>
    </row>
    <row r="23" spans="1:14" ht="41.25" customHeight="1" x14ac:dyDescent="0.25">
      <c r="A23" s="385"/>
      <c r="B23" s="185" t="s">
        <v>75</v>
      </c>
      <c r="C23" s="374" t="s">
        <v>37</v>
      </c>
      <c r="D23" s="374" t="s">
        <v>5</v>
      </c>
      <c r="E23" s="63" t="s">
        <v>6</v>
      </c>
      <c r="F23" s="170" t="s">
        <v>38</v>
      </c>
      <c r="G23" s="23" t="s">
        <v>10</v>
      </c>
      <c r="H23" s="99">
        <v>100</v>
      </c>
      <c r="I23" s="99">
        <v>100</v>
      </c>
      <c r="J23" s="86">
        <f t="shared" si="0"/>
        <v>100</v>
      </c>
      <c r="K23" s="364">
        <f t="shared" si="1"/>
        <v>98.68421052631578</v>
      </c>
      <c r="L23" s="172"/>
      <c r="M23" s="378"/>
      <c r="N23" s="52"/>
    </row>
    <row r="24" spans="1:14" x14ac:dyDescent="0.25">
      <c r="A24" s="385"/>
      <c r="B24" s="187"/>
      <c r="C24" s="374"/>
      <c r="D24" s="374"/>
      <c r="E24" s="63" t="s">
        <v>7</v>
      </c>
      <c r="F24" s="170" t="s">
        <v>12</v>
      </c>
      <c r="G24" s="23" t="s">
        <v>13</v>
      </c>
      <c r="H24" s="99">
        <v>38</v>
      </c>
      <c r="I24" s="99">
        <v>37</v>
      </c>
      <c r="J24" s="86">
        <f t="shared" si="0"/>
        <v>97.368421052631575</v>
      </c>
      <c r="K24" s="366"/>
      <c r="L24" s="172"/>
      <c r="M24" s="378"/>
      <c r="N24" s="52"/>
    </row>
    <row r="25" spans="1:14" ht="32.25" customHeight="1" x14ac:dyDescent="0.25">
      <c r="A25" s="385"/>
      <c r="B25" s="185" t="s">
        <v>77</v>
      </c>
      <c r="C25" s="368" t="s">
        <v>78</v>
      </c>
      <c r="D25" s="368" t="s">
        <v>76</v>
      </c>
      <c r="E25" s="63" t="s">
        <v>6</v>
      </c>
      <c r="F25" s="170" t="s">
        <v>79</v>
      </c>
      <c r="G25" s="23" t="s">
        <v>10</v>
      </c>
      <c r="H25" s="90">
        <v>100</v>
      </c>
      <c r="I25" s="90">
        <v>100</v>
      </c>
      <c r="J25" s="86">
        <f t="shared" si="0"/>
        <v>100</v>
      </c>
      <c r="K25" s="371">
        <f>((((J27+J26)/2)+J25)/2)</f>
        <v>100</v>
      </c>
      <c r="L25" s="135"/>
      <c r="M25" s="378"/>
      <c r="N25" s="52"/>
    </row>
    <row r="26" spans="1:14" x14ac:dyDescent="0.25">
      <c r="A26" s="385"/>
      <c r="B26" s="189"/>
      <c r="C26" s="369"/>
      <c r="D26" s="369"/>
      <c r="E26" s="63" t="s">
        <v>7</v>
      </c>
      <c r="F26" s="170" t="s">
        <v>80</v>
      </c>
      <c r="G26" s="23" t="s">
        <v>82</v>
      </c>
      <c r="H26" s="90">
        <v>1</v>
      </c>
      <c r="I26" s="90">
        <v>1</v>
      </c>
      <c r="J26" s="86">
        <f t="shared" si="0"/>
        <v>100</v>
      </c>
      <c r="K26" s="372"/>
      <c r="L26" s="135"/>
      <c r="M26" s="378"/>
      <c r="N26" s="52"/>
    </row>
    <row r="27" spans="1:14" x14ac:dyDescent="0.25">
      <c r="A27" s="385"/>
      <c r="B27" s="187"/>
      <c r="C27" s="370"/>
      <c r="D27" s="370"/>
      <c r="E27" s="63" t="s">
        <v>7</v>
      </c>
      <c r="F27" s="170" t="s">
        <v>81</v>
      </c>
      <c r="G27" s="23" t="s">
        <v>82</v>
      </c>
      <c r="H27" s="90">
        <v>2</v>
      </c>
      <c r="I27" s="90">
        <v>2</v>
      </c>
      <c r="J27" s="86">
        <f t="shared" si="0"/>
        <v>100</v>
      </c>
      <c r="K27" s="373"/>
      <c r="L27" s="135"/>
      <c r="M27" s="378"/>
      <c r="N27" s="52"/>
    </row>
    <row r="28" spans="1:14" ht="24" x14ac:dyDescent="0.25">
      <c r="A28" s="385"/>
      <c r="B28" s="191" t="s">
        <v>104</v>
      </c>
      <c r="C28" s="374" t="s">
        <v>40</v>
      </c>
      <c r="D28" s="374" t="s">
        <v>5</v>
      </c>
      <c r="E28" s="25" t="s">
        <v>6</v>
      </c>
      <c r="F28" s="170" t="s">
        <v>41</v>
      </c>
      <c r="G28" s="4" t="s">
        <v>10</v>
      </c>
      <c r="H28" s="84">
        <v>100</v>
      </c>
      <c r="I28" s="84">
        <v>100</v>
      </c>
      <c r="J28" s="86">
        <f t="shared" si="0"/>
        <v>100</v>
      </c>
      <c r="K28" s="371">
        <f>((((J30+J29)/2)+J28)/2)</f>
        <v>100</v>
      </c>
      <c r="L28" s="172"/>
      <c r="M28" s="378"/>
      <c r="N28" s="52"/>
    </row>
    <row r="29" spans="1:14" x14ac:dyDescent="0.25">
      <c r="A29" s="385"/>
      <c r="B29" s="192"/>
      <c r="C29" s="374"/>
      <c r="D29" s="374"/>
      <c r="E29" s="25" t="s">
        <v>7</v>
      </c>
      <c r="F29" s="72" t="s">
        <v>12</v>
      </c>
      <c r="G29" s="4" t="s">
        <v>13</v>
      </c>
      <c r="H29" s="84">
        <v>429</v>
      </c>
      <c r="I29" s="84">
        <v>429</v>
      </c>
      <c r="J29" s="86">
        <f t="shared" si="0"/>
        <v>100</v>
      </c>
      <c r="K29" s="372"/>
      <c r="L29" s="172"/>
      <c r="M29" s="378"/>
      <c r="N29" s="52"/>
    </row>
    <row r="30" spans="1:14" x14ac:dyDescent="0.25">
      <c r="A30" s="386"/>
      <c r="B30" s="193"/>
      <c r="C30" s="374"/>
      <c r="D30" s="374"/>
      <c r="E30" s="25" t="s">
        <v>7</v>
      </c>
      <c r="F30" s="72" t="s">
        <v>42</v>
      </c>
      <c r="G30" s="4" t="s">
        <v>43</v>
      </c>
      <c r="H30" s="84">
        <v>3558</v>
      </c>
      <c r="I30" s="84">
        <v>3558</v>
      </c>
      <c r="J30" s="86">
        <f>I30/H30*100</f>
        <v>100</v>
      </c>
      <c r="K30" s="373"/>
      <c r="L30" s="172"/>
      <c r="M30" s="379"/>
      <c r="N30" s="194"/>
    </row>
    <row r="31" spans="1:14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</row>
  </sheetData>
  <autoFilter ref="A6:N30"/>
  <mergeCells count="39">
    <mergeCell ref="C25:C27"/>
    <mergeCell ref="D25:D27"/>
    <mergeCell ref="K25:K27"/>
    <mergeCell ref="C28:C30"/>
    <mergeCell ref="D28:D30"/>
    <mergeCell ref="K28:K30"/>
    <mergeCell ref="C21:C22"/>
    <mergeCell ref="D21:D22"/>
    <mergeCell ref="K21:K22"/>
    <mergeCell ref="C23:C24"/>
    <mergeCell ref="D23:D24"/>
    <mergeCell ref="K23:K24"/>
    <mergeCell ref="C17:C18"/>
    <mergeCell ref="D17:D18"/>
    <mergeCell ref="K17:K18"/>
    <mergeCell ref="C19:C20"/>
    <mergeCell ref="D19:D20"/>
    <mergeCell ref="K19:K20"/>
    <mergeCell ref="D13:D14"/>
    <mergeCell ref="K13:K14"/>
    <mergeCell ref="C15:C16"/>
    <mergeCell ref="D15:D16"/>
    <mergeCell ref="K15:K16"/>
    <mergeCell ref="I2:N2"/>
    <mergeCell ref="I3:N3"/>
    <mergeCell ref="C5:I5"/>
    <mergeCell ref="A7:A30"/>
    <mergeCell ref="C7:C8"/>
    <mergeCell ref="D7:D8"/>
    <mergeCell ref="K7:K8"/>
    <mergeCell ref="M7:M30"/>
    <mergeCell ref="C9:C10"/>
    <mergeCell ref="D9:D10"/>
    <mergeCell ref="K9:K10"/>
    <mergeCell ref="L9:L10"/>
    <mergeCell ref="C11:C12"/>
    <mergeCell ref="D11:D12"/>
    <mergeCell ref="K11:K12"/>
    <mergeCell ref="C13:C14"/>
  </mergeCells>
  <pageMargins left="0.11811023622047245" right="0.11811023622047245" top="0.15748031496062992" bottom="0.15748031496062992" header="0" footer="0"/>
  <pageSetup paperSize="9" scale="5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90" zoomScaleNormal="70" zoomScaleSheetLayoutView="90" workbookViewId="0">
      <selection activeCell="H2" sqref="H2:M2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140625" style="1" customWidth="1"/>
    <col min="9" max="16384" width="15.85546875" style="1"/>
  </cols>
  <sheetData>
    <row r="1" spans="1:13" s="49" customFormat="1" x14ac:dyDescent="0.25">
      <c r="H1" s="49" t="s">
        <v>215</v>
      </c>
    </row>
    <row r="2" spans="1:13" s="49" customFormat="1" x14ac:dyDescent="0.25">
      <c r="H2" s="383" t="s">
        <v>59</v>
      </c>
      <c r="I2" s="383"/>
      <c r="J2" s="383"/>
      <c r="K2" s="383"/>
      <c r="L2" s="383"/>
      <c r="M2" s="383"/>
    </row>
    <row r="3" spans="1:13" s="49" customFormat="1" x14ac:dyDescent="0.25">
      <c r="H3" s="383" t="s">
        <v>221</v>
      </c>
      <c r="I3" s="383"/>
      <c r="J3" s="383"/>
      <c r="K3" s="383"/>
      <c r="L3" s="383"/>
      <c r="M3" s="383"/>
    </row>
    <row r="4" spans="1:13" s="49" customFormat="1" ht="18.75" customHeight="1" x14ac:dyDescent="0.25">
      <c r="J4" s="49" t="s">
        <v>160</v>
      </c>
    </row>
    <row r="5" spans="1:13" s="49" customFormat="1" ht="18.75" x14ac:dyDescent="0.3">
      <c r="A5" s="159"/>
      <c r="B5" s="508" t="s">
        <v>8</v>
      </c>
      <c r="C5" s="508"/>
      <c r="D5" s="508"/>
      <c r="E5" s="508"/>
      <c r="F5" s="508"/>
      <c r="G5" s="508"/>
      <c r="H5" s="508"/>
      <c r="I5" s="159"/>
      <c r="J5" s="159"/>
      <c r="K5" s="159"/>
      <c r="L5" s="159"/>
      <c r="M5" s="159"/>
    </row>
    <row r="6" spans="1:13" s="49" customFormat="1" ht="96" x14ac:dyDescent="0.25">
      <c r="A6" s="160" t="s">
        <v>148</v>
      </c>
      <c r="B6" s="139" t="s">
        <v>129</v>
      </c>
      <c r="C6" s="140" t="s">
        <v>0</v>
      </c>
      <c r="D6" s="139" t="s">
        <v>130</v>
      </c>
      <c r="E6" s="140" t="s">
        <v>1</v>
      </c>
      <c r="F6" s="140" t="s">
        <v>2</v>
      </c>
      <c r="G6" s="140" t="s">
        <v>3</v>
      </c>
      <c r="H6" s="140" t="s">
        <v>4</v>
      </c>
      <c r="I6" s="151" t="s">
        <v>24</v>
      </c>
      <c r="J6" s="151" t="s">
        <v>25</v>
      </c>
      <c r="K6" s="151" t="s">
        <v>131</v>
      </c>
      <c r="L6" s="151" t="s">
        <v>132</v>
      </c>
      <c r="M6" s="140" t="s">
        <v>26</v>
      </c>
    </row>
    <row r="7" spans="1:13" s="49" customFormat="1" ht="72" x14ac:dyDescent="0.25">
      <c r="A7" s="498" t="s">
        <v>31</v>
      </c>
      <c r="B7" s="501" t="s">
        <v>16</v>
      </c>
      <c r="C7" s="501" t="s">
        <v>5</v>
      </c>
      <c r="D7" s="141" t="s">
        <v>6</v>
      </c>
      <c r="E7" s="151" t="s">
        <v>9</v>
      </c>
      <c r="F7" s="142" t="s">
        <v>10</v>
      </c>
      <c r="G7" s="161">
        <v>100</v>
      </c>
      <c r="H7" s="161">
        <v>100</v>
      </c>
      <c r="I7" s="162">
        <f>H7/G7*100</f>
        <v>100</v>
      </c>
      <c r="J7" s="505">
        <f>((((I9+I8)/2)+I7)/2)</f>
        <v>99.640718562874255</v>
      </c>
      <c r="K7" s="143"/>
      <c r="L7" s="505" t="s">
        <v>151</v>
      </c>
      <c r="M7" s="152">
        <f>(J7+J10+J16+J13+J19)/5</f>
        <v>100.06598523511022</v>
      </c>
    </row>
    <row r="8" spans="1:13" s="49" customFormat="1" x14ac:dyDescent="0.25">
      <c r="A8" s="499"/>
      <c r="B8" s="501"/>
      <c r="C8" s="501"/>
      <c r="D8" s="141" t="s">
        <v>7</v>
      </c>
      <c r="E8" s="151" t="s">
        <v>12</v>
      </c>
      <c r="F8" s="142" t="s">
        <v>13</v>
      </c>
      <c r="G8" s="161">
        <v>12</v>
      </c>
      <c r="H8" s="161">
        <v>12</v>
      </c>
      <c r="I8" s="162">
        <f t="shared" ref="I8:I21" si="0">H8/G8*100</f>
        <v>100</v>
      </c>
      <c r="J8" s="506"/>
      <c r="K8" s="143"/>
      <c r="L8" s="506"/>
      <c r="M8" s="163"/>
    </row>
    <row r="9" spans="1:13" x14ac:dyDescent="0.25">
      <c r="A9" s="499"/>
      <c r="B9" s="501"/>
      <c r="C9" s="501"/>
      <c r="D9" s="141" t="s">
        <v>7</v>
      </c>
      <c r="E9" s="151" t="s">
        <v>14</v>
      </c>
      <c r="F9" s="142" t="s">
        <v>15</v>
      </c>
      <c r="G9" s="161">
        <v>835</v>
      </c>
      <c r="H9" s="161">
        <v>823</v>
      </c>
      <c r="I9" s="162">
        <f t="shared" si="0"/>
        <v>98.562874251497007</v>
      </c>
      <c r="J9" s="507"/>
      <c r="K9" s="143" t="s">
        <v>168</v>
      </c>
      <c r="L9" s="506"/>
      <c r="M9" s="163"/>
    </row>
    <row r="10" spans="1:13" ht="72" x14ac:dyDescent="0.25">
      <c r="A10" s="499"/>
      <c r="B10" s="502" t="s">
        <v>11</v>
      </c>
      <c r="C10" s="502" t="s">
        <v>5</v>
      </c>
      <c r="D10" s="141" t="s">
        <v>6</v>
      </c>
      <c r="E10" s="151" t="s">
        <v>9</v>
      </c>
      <c r="F10" s="142" t="s">
        <v>10</v>
      </c>
      <c r="G10" s="161">
        <v>100</v>
      </c>
      <c r="H10" s="161">
        <v>100</v>
      </c>
      <c r="I10" s="162">
        <f t="shared" si="0"/>
        <v>100</v>
      </c>
      <c r="J10" s="505">
        <f>((((I12+I11)/2)+I10)/2)</f>
        <v>100.51206784083496</v>
      </c>
      <c r="K10" s="143"/>
      <c r="L10" s="506"/>
      <c r="M10" s="153" t="s">
        <v>161</v>
      </c>
    </row>
    <row r="11" spans="1:13" x14ac:dyDescent="0.25">
      <c r="A11" s="499"/>
      <c r="B11" s="503"/>
      <c r="C11" s="503"/>
      <c r="D11" s="141" t="s">
        <v>7</v>
      </c>
      <c r="E11" s="151" t="s">
        <v>12</v>
      </c>
      <c r="F11" s="142" t="s">
        <v>13</v>
      </c>
      <c r="G11" s="164">
        <v>45</v>
      </c>
      <c r="H11" s="161">
        <v>46</v>
      </c>
      <c r="I11" s="162">
        <f t="shared" si="0"/>
        <v>102.22222222222221</v>
      </c>
      <c r="J11" s="506"/>
      <c r="K11" s="143" t="s">
        <v>222</v>
      </c>
      <c r="L11" s="506"/>
      <c r="M11" s="163"/>
    </row>
    <row r="12" spans="1:13" x14ac:dyDescent="0.25">
      <c r="A12" s="499"/>
      <c r="B12" s="504"/>
      <c r="C12" s="504"/>
      <c r="D12" s="141" t="s">
        <v>7</v>
      </c>
      <c r="E12" s="151" t="s">
        <v>14</v>
      </c>
      <c r="F12" s="142" t="s">
        <v>15</v>
      </c>
      <c r="G12" s="165">
        <v>4599</v>
      </c>
      <c r="H12" s="161">
        <v>4591</v>
      </c>
      <c r="I12" s="162">
        <f t="shared" si="0"/>
        <v>99.826049141117636</v>
      </c>
      <c r="J12" s="507"/>
      <c r="K12" s="143"/>
      <c r="L12" s="506"/>
      <c r="M12" s="163"/>
    </row>
    <row r="13" spans="1:13" s="150" customFormat="1" ht="24" x14ac:dyDescent="0.25">
      <c r="A13" s="499"/>
      <c r="B13" s="501" t="s">
        <v>22</v>
      </c>
      <c r="C13" s="501" t="s">
        <v>5</v>
      </c>
      <c r="D13" s="141" t="s">
        <v>6</v>
      </c>
      <c r="E13" s="151" t="s">
        <v>18</v>
      </c>
      <c r="F13" s="142" t="s">
        <v>10</v>
      </c>
      <c r="G13" s="161">
        <v>100</v>
      </c>
      <c r="H13" s="161">
        <v>100</v>
      </c>
      <c r="I13" s="162">
        <f>H13/G13*100</f>
        <v>100</v>
      </c>
      <c r="J13" s="505">
        <f>((((I15+I14)/2)+I13)/2)</f>
        <v>99.640718562874255</v>
      </c>
      <c r="K13" s="143"/>
      <c r="L13" s="506"/>
      <c r="M13" s="163"/>
    </row>
    <row r="14" spans="1:13" s="150" customFormat="1" x14ac:dyDescent="0.25">
      <c r="A14" s="499"/>
      <c r="B14" s="501"/>
      <c r="C14" s="501"/>
      <c r="D14" s="141" t="s">
        <v>7</v>
      </c>
      <c r="E14" s="151" t="s">
        <v>19</v>
      </c>
      <c r="F14" s="142" t="s">
        <v>13</v>
      </c>
      <c r="G14" s="161">
        <v>12</v>
      </c>
      <c r="H14" s="161">
        <v>12</v>
      </c>
      <c r="I14" s="162">
        <f>H14/G14*100</f>
        <v>100</v>
      </c>
      <c r="J14" s="506"/>
      <c r="K14" s="143"/>
      <c r="L14" s="506"/>
      <c r="M14" s="163"/>
    </row>
    <row r="15" spans="1:13" s="150" customFormat="1" x14ac:dyDescent="0.25">
      <c r="A15" s="499"/>
      <c r="B15" s="501"/>
      <c r="C15" s="501"/>
      <c r="D15" s="141" t="s">
        <v>7</v>
      </c>
      <c r="E15" s="151" t="s">
        <v>20</v>
      </c>
      <c r="F15" s="142" t="s">
        <v>21</v>
      </c>
      <c r="G15" s="161">
        <v>835</v>
      </c>
      <c r="H15" s="166">
        <v>823</v>
      </c>
      <c r="I15" s="162">
        <f>H15/G15*100</f>
        <v>98.562874251497007</v>
      </c>
      <c r="J15" s="507"/>
      <c r="K15" s="143" t="s">
        <v>168</v>
      </c>
      <c r="L15" s="506"/>
      <c r="M15" s="163"/>
    </row>
    <row r="16" spans="1:13" ht="24" x14ac:dyDescent="0.25">
      <c r="A16" s="499"/>
      <c r="B16" s="501" t="s">
        <v>17</v>
      </c>
      <c r="C16" s="501" t="s">
        <v>5</v>
      </c>
      <c r="D16" s="141" t="s">
        <v>6</v>
      </c>
      <c r="E16" s="151" t="s">
        <v>18</v>
      </c>
      <c r="F16" s="142" t="s">
        <v>10</v>
      </c>
      <c r="G16" s="164">
        <v>100</v>
      </c>
      <c r="H16" s="161">
        <v>100</v>
      </c>
      <c r="I16" s="162">
        <f t="shared" si="0"/>
        <v>100</v>
      </c>
      <c r="J16" s="505">
        <f>((((I18+I17)/2)+I16)/2)</f>
        <v>100.53642120896764</v>
      </c>
      <c r="K16" s="143"/>
      <c r="L16" s="506"/>
      <c r="M16" s="163"/>
    </row>
    <row r="17" spans="1:13" x14ac:dyDescent="0.25">
      <c r="A17" s="499"/>
      <c r="B17" s="501"/>
      <c r="C17" s="501"/>
      <c r="D17" s="141" t="s">
        <v>7</v>
      </c>
      <c r="E17" s="151" t="s">
        <v>19</v>
      </c>
      <c r="F17" s="142" t="s">
        <v>13</v>
      </c>
      <c r="G17" s="164">
        <v>43</v>
      </c>
      <c r="H17" s="161">
        <v>44</v>
      </c>
      <c r="I17" s="162">
        <f t="shared" si="0"/>
        <v>102.32558139534885</v>
      </c>
      <c r="J17" s="506"/>
      <c r="K17" s="143" t="s">
        <v>222</v>
      </c>
      <c r="L17" s="506"/>
      <c r="M17" s="163"/>
    </row>
    <row r="18" spans="1:13" x14ac:dyDescent="0.25">
      <c r="A18" s="499"/>
      <c r="B18" s="501"/>
      <c r="C18" s="501"/>
      <c r="D18" s="141" t="s">
        <v>7</v>
      </c>
      <c r="E18" s="151" t="s">
        <v>20</v>
      </c>
      <c r="F18" s="142" t="s">
        <v>21</v>
      </c>
      <c r="G18" s="165">
        <v>4447</v>
      </c>
      <c r="H18" s="161">
        <v>4439</v>
      </c>
      <c r="I18" s="162">
        <f t="shared" si="0"/>
        <v>99.820103440521706</v>
      </c>
      <c r="J18" s="507"/>
      <c r="K18" s="143" t="s">
        <v>160</v>
      </c>
      <c r="L18" s="506"/>
      <c r="M18" s="163"/>
    </row>
    <row r="19" spans="1:13" ht="24" x14ac:dyDescent="0.25">
      <c r="A19" s="499"/>
      <c r="B19" s="502" t="s">
        <v>127</v>
      </c>
      <c r="C19" s="502" t="s">
        <v>5</v>
      </c>
      <c r="D19" s="141" t="s">
        <v>6</v>
      </c>
      <c r="E19" s="151" t="s">
        <v>18</v>
      </c>
      <c r="F19" s="142" t="s">
        <v>10</v>
      </c>
      <c r="G19" s="167">
        <v>100</v>
      </c>
      <c r="H19" s="167">
        <v>100</v>
      </c>
      <c r="I19" s="162">
        <f t="shared" si="0"/>
        <v>100</v>
      </c>
      <c r="J19" s="505">
        <f>((((I21+I20)/2)+I19)/2)</f>
        <v>100</v>
      </c>
      <c r="K19" s="143"/>
      <c r="L19" s="506"/>
      <c r="M19" s="163"/>
    </row>
    <row r="20" spans="1:13" x14ac:dyDescent="0.25">
      <c r="A20" s="499"/>
      <c r="B20" s="503"/>
      <c r="C20" s="503"/>
      <c r="D20" s="141" t="s">
        <v>7</v>
      </c>
      <c r="E20" s="151" t="s">
        <v>19</v>
      </c>
      <c r="F20" s="142" t="s">
        <v>13</v>
      </c>
      <c r="G20" s="167">
        <v>2</v>
      </c>
      <c r="H20" s="167">
        <v>2</v>
      </c>
      <c r="I20" s="162">
        <f t="shared" si="0"/>
        <v>100</v>
      </c>
      <c r="J20" s="506"/>
      <c r="K20" s="143"/>
      <c r="L20" s="506"/>
      <c r="M20" s="163"/>
    </row>
    <row r="21" spans="1:13" x14ac:dyDescent="0.25">
      <c r="A21" s="500"/>
      <c r="B21" s="504"/>
      <c r="C21" s="504"/>
      <c r="D21" s="141" t="s">
        <v>7</v>
      </c>
      <c r="E21" s="151" t="s">
        <v>20</v>
      </c>
      <c r="F21" s="142" t="s">
        <v>21</v>
      </c>
      <c r="G21" s="167">
        <v>152</v>
      </c>
      <c r="H21" s="167">
        <v>152</v>
      </c>
      <c r="I21" s="162">
        <f t="shared" si="0"/>
        <v>100</v>
      </c>
      <c r="J21" s="507"/>
      <c r="K21" s="143"/>
      <c r="L21" s="507"/>
      <c r="M21" s="168"/>
    </row>
    <row r="22" spans="1:13" x14ac:dyDescent="0.25">
      <c r="A22" s="159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</row>
  </sheetData>
  <autoFilter ref="A6:M21"/>
  <mergeCells count="20">
    <mergeCell ref="H2:M2"/>
    <mergeCell ref="H3:M3"/>
    <mergeCell ref="L7:L21"/>
    <mergeCell ref="B7:B9"/>
    <mergeCell ref="C7:C9"/>
    <mergeCell ref="J7:J9"/>
    <mergeCell ref="J16:J18"/>
    <mergeCell ref="B5:H5"/>
    <mergeCell ref="B10:B12"/>
    <mergeCell ref="C10:C12"/>
    <mergeCell ref="J10:J12"/>
    <mergeCell ref="J19:J21"/>
    <mergeCell ref="J13:J15"/>
    <mergeCell ref="A7:A21"/>
    <mergeCell ref="B13:B15"/>
    <mergeCell ref="C13:C15"/>
    <mergeCell ref="B19:B21"/>
    <mergeCell ref="C19:C21"/>
    <mergeCell ref="B16:B18"/>
    <mergeCell ref="C16:C18"/>
  </mergeCells>
  <pageMargins left="0.7" right="0.7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31"/>
  <sheetViews>
    <sheetView view="pageBreakPreview" zoomScaleNormal="70" zoomScaleSheetLayoutView="100" workbookViewId="0">
      <selection activeCell="H2" sqref="H2:M2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3" width="15.85546875" style="1"/>
    <col min="14" max="15" width="15.85546875" style="3"/>
    <col min="16" max="16384" width="15.85546875" style="1"/>
  </cols>
  <sheetData>
    <row r="1" spans="1:15" s="46" customFormat="1" x14ac:dyDescent="0.25">
      <c r="H1" s="46" t="s">
        <v>216</v>
      </c>
      <c r="N1" s="3"/>
      <c r="O1" s="3"/>
    </row>
    <row r="2" spans="1:15" s="46" customFormat="1" x14ac:dyDescent="0.25">
      <c r="H2" s="383" t="s">
        <v>59</v>
      </c>
      <c r="I2" s="383"/>
      <c r="J2" s="383"/>
      <c r="K2" s="383"/>
      <c r="L2" s="383"/>
      <c r="M2" s="383"/>
      <c r="N2" s="3"/>
      <c r="O2" s="3"/>
    </row>
    <row r="3" spans="1:15" s="46" customFormat="1" ht="18.75" customHeight="1" x14ac:dyDescent="0.25">
      <c r="H3" s="383" t="s">
        <v>221</v>
      </c>
      <c r="I3" s="383"/>
      <c r="J3" s="383"/>
      <c r="K3" s="383"/>
      <c r="L3" s="383"/>
      <c r="M3" s="383"/>
      <c r="N3" s="3"/>
      <c r="O3" s="3"/>
    </row>
    <row r="4" spans="1:15" s="46" customFormat="1" ht="18.75" customHeight="1" x14ac:dyDescent="0.25">
      <c r="N4" s="3"/>
      <c r="O4" s="3"/>
    </row>
    <row r="5" spans="1:15" ht="18.75" x14ac:dyDescent="0.3">
      <c r="A5" s="150"/>
      <c r="B5" s="376" t="s">
        <v>8</v>
      </c>
      <c r="C5" s="376"/>
      <c r="D5" s="376"/>
      <c r="E5" s="376"/>
      <c r="F5" s="376"/>
      <c r="G5" s="376"/>
      <c r="H5" s="376"/>
      <c r="I5" s="150" t="s">
        <v>160</v>
      </c>
      <c r="J5" s="150"/>
      <c r="K5" s="150"/>
      <c r="L5" s="150"/>
      <c r="M5" s="150"/>
    </row>
    <row r="6" spans="1:15" ht="96" x14ac:dyDescent="0.25">
      <c r="A6" s="10" t="s">
        <v>148</v>
      </c>
      <c r="B6" s="12" t="s">
        <v>129</v>
      </c>
      <c r="C6" s="13" t="s">
        <v>0</v>
      </c>
      <c r="D6" s="12" t="s">
        <v>130</v>
      </c>
      <c r="E6" s="13" t="s">
        <v>1</v>
      </c>
      <c r="F6" s="13" t="s">
        <v>2</v>
      </c>
      <c r="G6" s="13" t="s">
        <v>3</v>
      </c>
      <c r="H6" s="13" t="s">
        <v>4</v>
      </c>
      <c r="I6" s="147" t="s">
        <v>24</v>
      </c>
      <c r="J6" s="147" t="s">
        <v>25</v>
      </c>
      <c r="K6" s="147" t="s">
        <v>131</v>
      </c>
      <c r="L6" s="147" t="s">
        <v>149</v>
      </c>
      <c r="M6" s="13" t="s">
        <v>26</v>
      </c>
    </row>
    <row r="7" spans="1:15" ht="72" x14ac:dyDescent="0.25">
      <c r="A7" s="380" t="s">
        <v>28</v>
      </c>
      <c r="B7" s="374" t="s">
        <v>16</v>
      </c>
      <c r="C7" s="374" t="s">
        <v>5</v>
      </c>
      <c r="D7" s="25" t="s">
        <v>6</v>
      </c>
      <c r="E7" s="147" t="s">
        <v>9</v>
      </c>
      <c r="F7" s="25" t="s">
        <v>10</v>
      </c>
      <c r="G7" s="85">
        <v>100</v>
      </c>
      <c r="H7" s="85">
        <v>100</v>
      </c>
      <c r="I7" s="86">
        <f>H7/G7*100</f>
        <v>100</v>
      </c>
      <c r="J7" s="371">
        <f>((((I9+I8)/2)+I7)/2)</f>
        <v>105.2256331254227</v>
      </c>
      <c r="K7" s="371" t="s">
        <v>223</v>
      </c>
      <c r="L7" s="410" t="s">
        <v>151</v>
      </c>
      <c r="M7" s="509">
        <f>(J7+J10+J13+J16+J19+J22+J25+J28)/8</f>
        <v>101.42619622068345</v>
      </c>
    </row>
    <row r="8" spans="1:15" x14ac:dyDescent="0.25">
      <c r="A8" s="381"/>
      <c r="B8" s="374"/>
      <c r="C8" s="374"/>
      <c r="D8" s="25" t="s">
        <v>7</v>
      </c>
      <c r="E8" s="147" t="s">
        <v>12</v>
      </c>
      <c r="F8" s="25" t="s">
        <v>13</v>
      </c>
      <c r="G8" s="85">
        <v>14</v>
      </c>
      <c r="H8" s="85">
        <v>17</v>
      </c>
      <c r="I8" s="86">
        <f>H8/G8*100</f>
        <v>121.42857142857142</v>
      </c>
      <c r="J8" s="372"/>
      <c r="K8" s="372"/>
      <c r="L8" s="411"/>
      <c r="M8" s="510"/>
    </row>
    <row r="9" spans="1:15" x14ac:dyDescent="0.25">
      <c r="A9" s="381"/>
      <c r="B9" s="374"/>
      <c r="C9" s="374"/>
      <c r="D9" s="25" t="s">
        <v>7</v>
      </c>
      <c r="E9" s="147" t="s">
        <v>14</v>
      </c>
      <c r="F9" s="25" t="s">
        <v>15</v>
      </c>
      <c r="G9" s="85">
        <v>1901</v>
      </c>
      <c r="H9" s="85">
        <v>1891</v>
      </c>
      <c r="I9" s="86">
        <f>H9/G9*100</f>
        <v>99.473961073119412</v>
      </c>
      <c r="J9" s="373"/>
      <c r="K9" s="373"/>
      <c r="L9" s="411"/>
      <c r="M9" s="510"/>
    </row>
    <row r="10" spans="1:15" ht="69.75" customHeight="1" x14ac:dyDescent="0.25">
      <c r="A10" s="381"/>
      <c r="B10" s="374" t="s">
        <v>11</v>
      </c>
      <c r="C10" s="374" t="s">
        <v>5</v>
      </c>
      <c r="D10" s="25" t="s">
        <v>6</v>
      </c>
      <c r="E10" s="147" t="s">
        <v>9</v>
      </c>
      <c r="F10" s="25" t="s">
        <v>10</v>
      </c>
      <c r="G10" s="85">
        <v>100</v>
      </c>
      <c r="H10" s="85">
        <v>100</v>
      </c>
      <c r="I10" s="86">
        <f>H10/G10*100</f>
        <v>100</v>
      </c>
      <c r="J10" s="371">
        <f>((((I12+I11)/2)+I10)/2)</f>
        <v>100.27233616017234</v>
      </c>
      <c r="K10" s="371"/>
      <c r="L10" s="411"/>
      <c r="M10" s="511"/>
    </row>
    <row r="11" spans="1:15" x14ac:dyDescent="0.25">
      <c r="A11" s="381"/>
      <c r="B11" s="374"/>
      <c r="C11" s="374"/>
      <c r="D11" s="25" t="s">
        <v>7</v>
      </c>
      <c r="E11" s="147" t="s">
        <v>12</v>
      </c>
      <c r="F11" s="25" t="s">
        <v>13</v>
      </c>
      <c r="G11" s="85">
        <v>88</v>
      </c>
      <c r="H11" s="85">
        <v>89</v>
      </c>
      <c r="I11" s="86">
        <f t="shared" ref="I11:I27" si="0">H11/G11*100</f>
        <v>101.13636363636364</v>
      </c>
      <c r="J11" s="372"/>
      <c r="K11" s="372"/>
      <c r="L11" s="411"/>
      <c r="M11" s="407" t="s">
        <v>161</v>
      </c>
    </row>
    <row r="12" spans="1:15" ht="24" customHeight="1" x14ac:dyDescent="0.25">
      <c r="A12" s="381"/>
      <c r="B12" s="374"/>
      <c r="C12" s="374"/>
      <c r="D12" s="25" t="s">
        <v>7</v>
      </c>
      <c r="E12" s="147" t="s">
        <v>14</v>
      </c>
      <c r="F12" s="25" t="s">
        <v>15</v>
      </c>
      <c r="G12" s="85">
        <v>10634</v>
      </c>
      <c r="H12" s="85">
        <v>10629</v>
      </c>
      <c r="I12" s="86">
        <f t="shared" si="0"/>
        <v>99.95298100432575</v>
      </c>
      <c r="J12" s="373"/>
      <c r="K12" s="373"/>
      <c r="L12" s="411"/>
      <c r="M12" s="408"/>
    </row>
    <row r="13" spans="1:15" ht="30.75" customHeight="1" x14ac:dyDescent="0.25">
      <c r="A13" s="381"/>
      <c r="B13" s="374" t="s">
        <v>22</v>
      </c>
      <c r="C13" s="374" t="s">
        <v>5</v>
      </c>
      <c r="D13" s="25" t="s">
        <v>6</v>
      </c>
      <c r="E13" s="147" t="s">
        <v>18</v>
      </c>
      <c r="F13" s="25" t="s">
        <v>10</v>
      </c>
      <c r="G13" s="85">
        <v>100</v>
      </c>
      <c r="H13" s="85">
        <v>100</v>
      </c>
      <c r="I13" s="86">
        <f>H13/G13*100</f>
        <v>100</v>
      </c>
      <c r="J13" s="371">
        <f t="shared" ref="J13" si="1">((((I15+I14)/2)+I13)/2)</f>
        <v>105.6295659647615</v>
      </c>
      <c r="K13" s="371" t="s">
        <v>224</v>
      </c>
      <c r="L13" s="411"/>
      <c r="M13" s="408"/>
    </row>
    <row r="14" spans="1:15" x14ac:dyDescent="0.25">
      <c r="A14" s="381"/>
      <c r="B14" s="374"/>
      <c r="C14" s="374"/>
      <c r="D14" s="25" t="s">
        <v>7</v>
      </c>
      <c r="E14" s="147" t="s">
        <v>19</v>
      </c>
      <c r="F14" s="25" t="s">
        <v>13</v>
      </c>
      <c r="G14" s="85">
        <v>13</v>
      </c>
      <c r="H14" s="85">
        <v>16</v>
      </c>
      <c r="I14" s="86">
        <f>H14/G14*100</f>
        <v>123.07692307692308</v>
      </c>
      <c r="J14" s="372"/>
      <c r="K14" s="372"/>
      <c r="L14" s="411"/>
      <c r="M14" s="45"/>
    </row>
    <row r="15" spans="1:15" ht="24" customHeight="1" x14ac:dyDescent="0.25">
      <c r="A15" s="381"/>
      <c r="B15" s="374"/>
      <c r="C15" s="374"/>
      <c r="D15" s="4" t="s">
        <v>7</v>
      </c>
      <c r="E15" s="147" t="s">
        <v>20</v>
      </c>
      <c r="F15" s="25" t="s">
        <v>21</v>
      </c>
      <c r="G15" s="85">
        <v>1790</v>
      </c>
      <c r="H15" s="85">
        <v>1780</v>
      </c>
      <c r="I15" s="86">
        <f>H15/G15*100</f>
        <v>99.441340782122893</v>
      </c>
      <c r="J15" s="373"/>
      <c r="K15" s="373"/>
      <c r="L15" s="411"/>
      <c r="M15" s="45"/>
    </row>
    <row r="16" spans="1:15" ht="30.75" customHeight="1" x14ac:dyDescent="0.25">
      <c r="A16" s="381"/>
      <c r="B16" s="374" t="s">
        <v>17</v>
      </c>
      <c r="C16" s="374" t="s">
        <v>5</v>
      </c>
      <c r="D16" s="25" t="s">
        <v>6</v>
      </c>
      <c r="E16" s="147" t="s">
        <v>18</v>
      </c>
      <c r="F16" s="25" t="s">
        <v>10</v>
      </c>
      <c r="G16" s="85">
        <v>100</v>
      </c>
      <c r="H16" s="85">
        <v>100</v>
      </c>
      <c r="I16" s="86">
        <f t="shared" si="0"/>
        <v>100</v>
      </c>
      <c r="J16" s="371">
        <f t="shared" ref="J16" si="2">((((I18+I17)/2)+I16)/2)</f>
        <v>100.28203451511102</v>
      </c>
      <c r="K16" s="371"/>
      <c r="L16" s="411"/>
      <c r="M16" s="45"/>
    </row>
    <row r="17" spans="1:13" x14ac:dyDescent="0.25">
      <c r="A17" s="381"/>
      <c r="B17" s="374"/>
      <c r="C17" s="374"/>
      <c r="D17" s="25" t="s">
        <v>7</v>
      </c>
      <c r="E17" s="147" t="s">
        <v>19</v>
      </c>
      <c r="F17" s="25" t="s">
        <v>13</v>
      </c>
      <c r="G17" s="85">
        <v>85</v>
      </c>
      <c r="H17" s="85">
        <v>86</v>
      </c>
      <c r="I17" s="86">
        <f t="shared" si="0"/>
        <v>101.17647058823529</v>
      </c>
      <c r="J17" s="372"/>
      <c r="K17" s="372"/>
      <c r="L17" s="411"/>
      <c r="M17" s="512"/>
    </row>
    <row r="18" spans="1:13" ht="24" customHeight="1" x14ac:dyDescent="0.25">
      <c r="A18" s="381"/>
      <c r="B18" s="374"/>
      <c r="C18" s="374"/>
      <c r="D18" s="25" t="s">
        <v>7</v>
      </c>
      <c r="E18" s="147" t="s">
        <v>20</v>
      </c>
      <c r="F18" s="25" t="s">
        <v>21</v>
      </c>
      <c r="G18" s="85">
        <v>10345</v>
      </c>
      <c r="H18" s="85">
        <v>10340</v>
      </c>
      <c r="I18" s="86">
        <f t="shared" si="0"/>
        <v>99.951667472208797</v>
      </c>
      <c r="J18" s="373"/>
      <c r="K18" s="373"/>
      <c r="L18" s="411"/>
      <c r="M18" s="512"/>
    </row>
    <row r="19" spans="1:13" ht="29.25" customHeight="1" x14ac:dyDescent="0.25">
      <c r="A19" s="381"/>
      <c r="B19" s="368" t="s">
        <v>172</v>
      </c>
      <c r="C19" s="368" t="s">
        <v>5</v>
      </c>
      <c r="D19" s="25" t="s">
        <v>6</v>
      </c>
      <c r="E19" s="72" t="s">
        <v>18</v>
      </c>
      <c r="F19" s="25" t="s">
        <v>10</v>
      </c>
      <c r="G19" s="90">
        <v>100</v>
      </c>
      <c r="H19" s="90">
        <v>100</v>
      </c>
      <c r="I19" s="86">
        <f t="shared" si="0"/>
        <v>100</v>
      </c>
      <c r="J19" s="371">
        <f t="shared" ref="J19" si="3">((((I21+I20)/2)+I19)/2)</f>
        <v>100</v>
      </c>
      <c r="K19" s="391"/>
      <c r="L19" s="411"/>
      <c r="M19" s="512"/>
    </row>
    <row r="20" spans="1:13" x14ac:dyDescent="0.25">
      <c r="A20" s="381"/>
      <c r="B20" s="369"/>
      <c r="C20" s="369"/>
      <c r="D20" s="25" t="s">
        <v>7</v>
      </c>
      <c r="E20" s="72" t="s">
        <v>19</v>
      </c>
      <c r="F20" s="25" t="s">
        <v>13</v>
      </c>
      <c r="G20" s="90">
        <v>1</v>
      </c>
      <c r="H20" s="90">
        <v>1</v>
      </c>
      <c r="I20" s="86">
        <f t="shared" si="0"/>
        <v>100</v>
      </c>
      <c r="J20" s="372"/>
      <c r="K20" s="392"/>
      <c r="L20" s="411"/>
      <c r="M20" s="512"/>
    </row>
    <row r="21" spans="1:13" ht="24" customHeight="1" x14ac:dyDescent="0.25">
      <c r="A21" s="381"/>
      <c r="B21" s="370"/>
      <c r="C21" s="370"/>
      <c r="D21" s="25" t="s">
        <v>7</v>
      </c>
      <c r="E21" s="72" t="s">
        <v>20</v>
      </c>
      <c r="F21" s="25" t="s">
        <v>21</v>
      </c>
      <c r="G21" s="90">
        <v>111</v>
      </c>
      <c r="H21" s="87">
        <v>111</v>
      </c>
      <c r="I21" s="86">
        <f t="shared" si="0"/>
        <v>100</v>
      </c>
      <c r="J21" s="373"/>
      <c r="K21" s="393"/>
      <c r="L21" s="411"/>
      <c r="M21" s="512"/>
    </row>
    <row r="22" spans="1:13" ht="27" customHeight="1" x14ac:dyDescent="0.25">
      <c r="A22" s="381"/>
      <c r="B22" s="368" t="s">
        <v>58</v>
      </c>
      <c r="C22" s="368" t="s">
        <v>5</v>
      </c>
      <c r="D22" s="25" t="s">
        <v>6</v>
      </c>
      <c r="E22" s="72" t="s">
        <v>18</v>
      </c>
      <c r="F22" s="25" t="s">
        <v>10</v>
      </c>
      <c r="G22" s="90">
        <v>100</v>
      </c>
      <c r="H22" s="90">
        <v>100</v>
      </c>
      <c r="I22" s="86">
        <f t="shared" si="0"/>
        <v>100</v>
      </c>
      <c r="J22" s="371">
        <f t="shared" ref="J22" si="4">((((I24+I23)/2)+I22)/2)</f>
        <v>100</v>
      </c>
      <c r="K22" s="391"/>
      <c r="L22" s="411"/>
      <c r="M22" s="512"/>
    </row>
    <row r="23" spans="1:13" x14ac:dyDescent="0.25">
      <c r="A23" s="381"/>
      <c r="B23" s="369"/>
      <c r="C23" s="369"/>
      <c r="D23" s="25" t="s">
        <v>7</v>
      </c>
      <c r="E23" s="72" t="s">
        <v>19</v>
      </c>
      <c r="F23" s="25" t="s">
        <v>13</v>
      </c>
      <c r="G23" s="90">
        <v>1</v>
      </c>
      <c r="H23" s="90">
        <v>1</v>
      </c>
      <c r="I23" s="86">
        <f t="shared" si="0"/>
        <v>100</v>
      </c>
      <c r="J23" s="372"/>
      <c r="K23" s="392"/>
      <c r="L23" s="411"/>
      <c r="M23" s="512"/>
    </row>
    <row r="24" spans="1:13" x14ac:dyDescent="0.25">
      <c r="A24" s="381"/>
      <c r="B24" s="370"/>
      <c r="C24" s="370"/>
      <c r="D24" s="25" t="s">
        <v>7</v>
      </c>
      <c r="E24" s="72" t="s">
        <v>20</v>
      </c>
      <c r="F24" s="25" t="s">
        <v>21</v>
      </c>
      <c r="G24" s="90">
        <v>97</v>
      </c>
      <c r="H24" s="87">
        <v>97</v>
      </c>
      <c r="I24" s="86">
        <f t="shared" si="0"/>
        <v>100</v>
      </c>
      <c r="J24" s="373"/>
      <c r="K24" s="393"/>
      <c r="L24" s="411"/>
      <c r="M24" s="512"/>
    </row>
    <row r="25" spans="1:13" ht="28.5" customHeight="1" x14ac:dyDescent="0.25">
      <c r="A25" s="381"/>
      <c r="B25" s="368" t="s">
        <v>118</v>
      </c>
      <c r="C25" s="368" t="s">
        <v>5</v>
      </c>
      <c r="D25" s="63" t="s">
        <v>6</v>
      </c>
      <c r="E25" s="72" t="s">
        <v>18</v>
      </c>
      <c r="F25" s="63" t="s">
        <v>10</v>
      </c>
      <c r="G25" s="90">
        <v>100</v>
      </c>
      <c r="H25" s="90">
        <v>100</v>
      </c>
      <c r="I25" s="86">
        <f t="shared" si="0"/>
        <v>100</v>
      </c>
      <c r="J25" s="371">
        <f t="shared" ref="J25" si="5">((((I27+I26)/2)+I25)/2)</f>
        <v>100</v>
      </c>
      <c r="K25" s="391"/>
      <c r="L25" s="411"/>
      <c r="M25" s="512"/>
    </row>
    <row r="26" spans="1:13" x14ac:dyDescent="0.25">
      <c r="A26" s="381"/>
      <c r="B26" s="369"/>
      <c r="C26" s="369"/>
      <c r="D26" s="63" t="s">
        <v>7</v>
      </c>
      <c r="E26" s="147" t="s">
        <v>19</v>
      </c>
      <c r="F26" s="63" t="s">
        <v>13</v>
      </c>
      <c r="G26" s="90">
        <v>2</v>
      </c>
      <c r="H26" s="90">
        <v>2</v>
      </c>
      <c r="I26" s="86">
        <f t="shared" si="0"/>
        <v>100</v>
      </c>
      <c r="J26" s="372"/>
      <c r="K26" s="392"/>
      <c r="L26" s="411"/>
      <c r="M26" s="512"/>
    </row>
    <row r="27" spans="1:13" x14ac:dyDescent="0.25">
      <c r="A27" s="381"/>
      <c r="B27" s="370"/>
      <c r="C27" s="370"/>
      <c r="D27" s="23" t="s">
        <v>7</v>
      </c>
      <c r="E27" s="147" t="s">
        <v>20</v>
      </c>
      <c r="F27" s="63" t="s">
        <v>21</v>
      </c>
      <c r="G27" s="90">
        <v>192</v>
      </c>
      <c r="H27" s="90">
        <v>192</v>
      </c>
      <c r="I27" s="86">
        <f t="shared" si="0"/>
        <v>100</v>
      </c>
      <c r="J27" s="373"/>
      <c r="K27" s="393"/>
      <c r="L27" s="411"/>
      <c r="M27" s="512"/>
    </row>
    <row r="28" spans="1:13" ht="29.25" customHeight="1" x14ac:dyDescent="0.25">
      <c r="A28" s="381"/>
      <c r="B28" s="397" t="s">
        <v>171</v>
      </c>
      <c r="C28" s="368" t="s">
        <v>5</v>
      </c>
      <c r="D28" s="63" t="s">
        <v>6</v>
      </c>
      <c r="E28" s="72" t="s">
        <v>18</v>
      </c>
      <c r="F28" s="63" t="s">
        <v>10</v>
      </c>
      <c r="G28" s="90">
        <v>100</v>
      </c>
      <c r="H28" s="90">
        <v>100</v>
      </c>
      <c r="I28" s="86">
        <f>H28/G28*100</f>
        <v>100</v>
      </c>
      <c r="J28" s="371">
        <f t="shared" ref="J28" si="6">((((I30+I29)/2)+I28)/2)</f>
        <v>100</v>
      </c>
      <c r="K28" s="514"/>
      <c r="L28" s="411"/>
      <c r="M28" s="512"/>
    </row>
    <row r="29" spans="1:13" x14ac:dyDescent="0.25">
      <c r="A29" s="381"/>
      <c r="B29" s="398"/>
      <c r="C29" s="369"/>
      <c r="D29" s="63" t="s">
        <v>7</v>
      </c>
      <c r="E29" s="147" t="s">
        <v>19</v>
      </c>
      <c r="F29" s="63" t="s">
        <v>13</v>
      </c>
      <c r="G29" s="90">
        <v>29</v>
      </c>
      <c r="H29" s="90">
        <v>29</v>
      </c>
      <c r="I29" s="86">
        <f t="shared" ref="I29:I30" si="7">H29/G29*100</f>
        <v>100</v>
      </c>
      <c r="J29" s="372"/>
      <c r="K29" s="514"/>
      <c r="L29" s="411"/>
      <c r="M29" s="512"/>
    </row>
    <row r="30" spans="1:13" x14ac:dyDescent="0.25">
      <c r="A30" s="382"/>
      <c r="B30" s="394"/>
      <c r="C30" s="370"/>
      <c r="D30" s="23" t="s">
        <v>7</v>
      </c>
      <c r="E30" s="147" t="s">
        <v>20</v>
      </c>
      <c r="F30" s="63" t="s">
        <v>21</v>
      </c>
      <c r="G30" s="90">
        <v>1808</v>
      </c>
      <c r="H30" s="90">
        <v>1808</v>
      </c>
      <c r="I30" s="86">
        <f t="shared" si="7"/>
        <v>100</v>
      </c>
      <c r="J30" s="373"/>
      <c r="K30" s="514"/>
      <c r="L30" s="412"/>
      <c r="M30" s="513"/>
    </row>
    <row r="31" spans="1:13" x14ac:dyDescent="0.25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autoFilter ref="A6:M30"/>
  <mergeCells count="40">
    <mergeCell ref="K22:K24"/>
    <mergeCell ref="C25:C27"/>
    <mergeCell ref="C13:C15"/>
    <mergeCell ref="B10:B12"/>
    <mergeCell ref="K25:K27"/>
    <mergeCell ref="J25:J27"/>
    <mergeCell ref="K10:K12"/>
    <mergeCell ref="K13:K15"/>
    <mergeCell ref="B19:B21"/>
    <mergeCell ref="J19:J21"/>
    <mergeCell ref="B22:B24"/>
    <mergeCell ref="J22:J24"/>
    <mergeCell ref="B25:B27"/>
    <mergeCell ref="J10:J12"/>
    <mergeCell ref="J16:J18"/>
    <mergeCell ref="H2:M2"/>
    <mergeCell ref="H3:M3"/>
    <mergeCell ref="B5:H5"/>
    <mergeCell ref="C16:C18"/>
    <mergeCell ref="K16:K18"/>
    <mergeCell ref="C7:C9"/>
    <mergeCell ref="K7:K9"/>
    <mergeCell ref="J7:J9"/>
    <mergeCell ref="B7:B9"/>
    <mergeCell ref="A7:A30"/>
    <mergeCell ref="L7:L30"/>
    <mergeCell ref="M7:M10"/>
    <mergeCell ref="M11:M13"/>
    <mergeCell ref="M17:M30"/>
    <mergeCell ref="B28:B30"/>
    <mergeCell ref="C28:C30"/>
    <mergeCell ref="J28:J30"/>
    <mergeCell ref="K28:K30"/>
    <mergeCell ref="C10:C12"/>
    <mergeCell ref="J13:J15"/>
    <mergeCell ref="B13:B15"/>
    <mergeCell ref="B16:B18"/>
    <mergeCell ref="C19:C21"/>
    <mergeCell ref="K19:K21"/>
    <mergeCell ref="C22:C24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0"/>
  <sheetViews>
    <sheetView view="pageBreakPreview" zoomScale="90" zoomScaleNormal="70" zoomScaleSheetLayoutView="90" workbookViewId="0">
      <selection activeCell="H2" sqref="H2:M2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42578125" style="1" customWidth="1"/>
    <col min="9" max="12" width="15.85546875" style="1"/>
    <col min="13" max="13" width="19.7109375" style="1" customWidth="1"/>
    <col min="14" max="16384" width="15.85546875" style="1"/>
  </cols>
  <sheetData>
    <row r="1" spans="1:13" s="92" customFormat="1" x14ac:dyDescent="0.25">
      <c r="A1" s="150"/>
      <c r="B1" s="150"/>
      <c r="C1" s="150"/>
      <c r="D1" s="150"/>
      <c r="E1" s="150"/>
      <c r="F1" s="150"/>
      <c r="G1" s="150"/>
      <c r="H1" s="150" t="s">
        <v>217</v>
      </c>
      <c r="I1" s="150"/>
      <c r="J1" s="150"/>
      <c r="K1" s="150"/>
      <c r="L1" s="150"/>
      <c r="M1" s="150"/>
    </row>
    <row r="2" spans="1:13" s="92" customFormat="1" x14ac:dyDescent="0.25">
      <c r="A2" s="150"/>
      <c r="B2" s="150"/>
      <c r="C2" s="150"/>
      <c r="D2" s="150"/>
      <c r="E2" s="150"/>
      <c r="F2" s="150"/>
      <c r="G2" s="150"/>
      <c r="H2" s="383" t="s">
        <v>59</v>
      </c>
      <c r="I2" s="383"/>
      <c r="J2" s="383"/>
      <c r="K2" s="383"/>
      <c r="L2" s="383"/>
      <c r="M2" s="383"/>
    </row>
    <row r="3" spans="1:13" s="92" customFormat="1" x14ac:dyDescent="0.25">
      <c r="A3" s="150"/>
      <c r="B3" s="150"/>
      <c r="C3" s="150"/>
      <c r="D3" s="150"/>
      <c r="E3" s="150"/>
      <c r="F3" s="150"/>
      <c r="G3" s="150"/>
      <c r="H3" s="383" t="s">
        <v>221</v>
      </c>
      <c r="I3" s="383"/>
      <c r="J3" s="383"/>
      <c r="K3" s="383"/>
      <c r="L3" s="383"/>
      <c r="M3" s="383"/>
    </row>
    <row r="4" spans="1:13" s="92" customFormat="1" x14ac:dyDescent="0.25">
      <c r="A4" s="150"/>
      <c r="B4" s="150"/>
      <c r="C4" s="150"/>
      <c r="D4" s="150"/>
      <c r="E4" s="150"/>
      <c r="F4" s="150" t="s">
        <v>160</v>
      </c>
      <c r="G4" s="150"/>
      <c r="H4" s="150"/>
      <c r="I4" s="150"/>
      <c r="J4" s="150"/>
      <c r="K4" s="150"/>
      <c r="L4" s="150"/>
      <c r="M4" s="150"/>
    </row>
    <row r="5" spans="1:13" ht="18.75" x14ac:dyDescent="0.3">
      <c r="A5" s="150"/>
      <c r="B5" s="376" t="s">
        <v>8</v>
      </c>
      <c r="C5" s="376"/>
      <c r="D5" s="376"/>
      <c r="E5" s="376"/>
      <c r="F5" s="376"/>
      <c r="G5" s="376"/>
      <c r="H5" s="376"/>
      <c r="I5" s="150"/>
      <c r="J5" s="150"/>
      <c r="K5" s="150"/>
      <c r="L5" s="150"/>
      <c r="M5" s="150"/>
    </row>
    <row r="6" spans="1:13" ht="96" x14ac:dyDescent="0.25">
      <c r="A6" s="10" t="s">
        <v>148</v>
      </c>
      <c r="B6" s="12" t="s">
        <v>129</v>
      </c>
      <c r="C6" s="13" t="s">
        <v>0</v>
      </c>
      <c r="D6" s="12" t="s">
        <v>130</v>
      </c>
      <c r="E6" s="13" t="s">
        <v>1</v>
      </c>
      <c r="F6" s="13" t="s">
        <v>2</v>
      </c>
      <c r="G6" s="13" t="s">
        <v>3</v>
      </c>
      <c r="H6" s="13" t="s">
        <v>4</v>
      </c>
      <c r="I6" s="147" t="s">
        <v>24</v>
      </c>
      <c r="J6" s="147" t="s">
        <v>25</v>
      </c>
      <c r="K6" s="147" t="s">
        <v>131</v>
      </c>
      <c r="L6" s="147" t="s">
        <v>149</v>
      </c>
      <c r="M6" s="13" t="s">
        <v>26</v>
      </c>
    </row>
    <row r="7" spans="1:13" ht="72" x14ac:dyDescent="0.25">
      <c r="A7" s="380" t="s">
        <v>27</v>
      </c>
      <c r="B7" s="374" t="s">
        <v>16</v>
      </c>
      <c r="C7" s="374" t="s">
        <v>5</v>
      </c>
      <c r="D7" s="25" t="s">
        <v>6</v>
      </c>
      <c r="E7" s="72" t="s">
        <v>9</v>
      </c>
      <c r="F7" s="4" t="s">
        <v>10</v>
      </c>
      <c r="G7" s="85">
        <v>100</v>
      </c>
      <c r="H7" s="85">
        <v>100</v>
      </c>
      <c r="I7" s="86">
        <f>H7/G7*100</f>
        <v>100</v>
      </c>
      <c r="J7" s="371">
        <f t="shared" ref="J7" si="0">((((I9+I8)/2)+I7)/2)</f>
        <v>100.60687432867884</v>
      </c>
      <c r="K7" s="391" t="s">
        <v>225</v>
      </c>
      <c r="L7" s="371" t="s">
        <v>151</v>
      </c>
      <c r="M7" s="145">
        <f>(J7+J10+J13+J16+J19+J22)/6</f>
        <v>100.43212365984071</v>
      </c>
    </row>
    <row r="8" spans="1:13" x14ac:dyDescent="0.25">
      <c r="A8" s="381"/>
      <c r="B8" s="374"/>
      <c r="C8" s="374"/>
      <c r="D8" s="25" t="s">
        <v>7</v>
      </c>
      <c r="E8" s="72" t="s">
        <v>12</v>
      </c>
      <c r="F8" s="4" t="s">
        <v>13</v>
      </c>
      <c r="G8" s="85">
        <v>38</v>
      </c>
      <c r="H8" s="87">
        <v>39</v>
      </c>
      <c r="I8" s="86">
        <f>H8/G8*100</f>
        <v>102.63157894736842</v>
      </c>
      <c r="J8" s="372"/>
      <c r="K8" s="392"/>
      <c r="L8" s="372"/>
      <c r="M8" s="79"/>
    </row>
    <row r="9" spans="1:13" x14ac:dyDescent="0.25">
      <c r="A9" s="381"/>
      <c r="B9" s="374"/>
      <c r="C9" s="374"/>
      <c r="D9" s="25" t="s">
        <v>7</v>
      </c>
      <c r="E9" s="72" t="s">
        <v>14</v>
      </c>
      <c r="F9" s="4" t="s">
        <v>15</v>
      </c>
      <c r="G9" s="85">
        <v>2450</v>
      </c>
      <c r="H9" s="85">
        <v>2445</v>
      </c>
      <c r="I9" s="86">
        <f>H9/G9*100</f>
        <v>99.795918367346943</v>
      </c>
      <c r="J9" s="373"/>
      <c r="K9" s="393"/>
      <c r="L9" s="372"/>
      <c r="M9" s="79"/>
    </row>
    <row r="10" spans="1:13" ht="72" x14ac:dyDescent="0.25">
      <c r="A10" s="381"/>
      <c r="B10" s="374" t="s">
        <v>11</v>
      </c>
      <c r="C10" s="374" t="s">
        <v>5</v>
      </c>
      <c r="D10" s="25" t="s">
        <v>6</v>
      </c>
      <c r="E10" s="72" t="s">
        <v>9</v>
      </c>
      <c r="F10" s="4" t="s">
        <v>10</v>
      </c>
      <c r="G10" s="85">
        <v>100</v>
      </c>
      <c r="H10" s="85">
        <v>100</v>
      </c>
      <c r="I10" s="86">
        <f>H10/G10*100</f>
        <v>100</v>
      </c>
      <c r="J10" s="371">
        <f>((((I12+I11)/2)+I10)/2)</f>
        <v>100.67546642141221</v>
      </c>
      <c r="K10" s="391" t="s">
        <v>226</v>
      </c>
      <c r="L10" s="372"/>
      <c r="M10" s="146" t="s">
        <v>161</v>
      </c>
    </row>
    <row r="11" spans="1:13" x14ac:dyDescent="0.25">
      <c r="A11" s="381"/>
      <c r="B11" s="374"/>
      <c r="C11" s="374"/>
      <c r="D11" s="25" t="s">
        <v>7</v>
      </c>
      <c r="E11" s="72" t="s">
        <v>12</v>
      </c>
      <c r="F11" s="4" t="s">
        <v>13</v>
      </c>
      <c r="G11" s="85">
        <v>102</v>
      </c>
      <c r="H11" s="85">
        <v>105</v>
      </c>
      <c r="I11" s="86">
        <f t="shared" ref="I11:I18" si="1">H11/G11*100</f>
        <v>102.94117647058823</v>
      </c>
      <c r="J11" s="372"/>
      <c r="K11" s="392"/>
      <c r="L11" s="372"/>
      <c r="M11" s="79"/>
    </row>
    <row r="12" spans="1:13" x14ac:dyDescent="0.25">
      <c r="A12" s="381"/>
      <c r="B12" s="374"/>
      <c r="C12" s="374"/>
      <c r="D12" s="25" t="s">
        <v>7</v>
      </c>
      <c r="E12" s="72" t="s">
        <v>14</v>
      </c>
      <c r="F12" s="4" t="s">
        <v>15</v>
      </c>
      <c r="G12" s="85">
        <v>12536</v>
      </c>
      <c r="H12" s="85">
        <v>12506</v>
      </c>
      <c r="I12" s="86">
        <f t="shared" si="1"/>
        <v>99.760689215060623</v>
      </c>
      <c r="J12" s="373"/>
      <c r="K12" s="393"/>
      <c r="L12" s="372"/>
      <c r="M12" s="79"/>
    </row>
    <row r="13" spans="1:13" ht="24" x14ac:dyDescent="0.25">
      <c r="A13" s="381"/>
      <c r="B13" s="368" t="s">
        <v>169</v>
      </c>
      <c r="C13" s="368" t="s">
        <v>5</v>
      </c>
      <c r="D13" s="25" t="s">
        <v>6</v>
      </c>
      <c r="E13" s="72" t="s">
        <v>18</v>
      </c>
      <c r="F13" s="4" t="s">
        <v>10</v>
      </c>
      <c r="G13" s="88">
        <v>100</v>
      </c>
      <c r="H13" s="85">
        <v>100</v>
      </c>
      <c r="I13" s="86">
        <f t="shared" si="1"/>
        <v>100</v>
      </c>
      <c r="J13" s="371">
        <f>((((I15+I14)/2)+I13)/2)</f>
        <v>100.60687432867884</v>
      </c>
      <c r="K13" s="391" t="s">
        <v>225</v>
      </c>
      <c r="L13" s="372"/>
      <c r="M13" s="79"/>
    </row>
    <row r="14" spans="1:13" x14ac:dyDescent="0.25">
      <c r="A14" s="381"/>
      <c r="B14" s="369"/>
      <c r="C14" s="369"/>
      <c r="D14" s="25" t="s">
        <v>7</v>
      </c>
      <c r="E14" s="72" t="s">
        <v>19</v>
      </c>
      <c r="F14" s="4" t="s">
        <v>13</v>
      </c>
      <c r="G14" s="85">
        <v>38</v>
      </c>
      <c r="H14" s="87">
        <v>39</v>
      </c>
      <c r="I14" s="86">
        <f t="shared" si="1"/>
        <v>102.63157894736842</v>
      </c>
      <c r="J14" s="372"/>
      <c r="K14" s="392"/>
      <c r="L14" s="372"/>
      <c r="M14" s="79"/>
    </row>
    <row r="15" spans="1:13" x14ac:dyDescent="0.25">
      <c r="A15" s="381"/>
      <c r="B15" s="370"/>
      <c r="C15" s="370"/>
      <c r="D15" s="25" t="s">
        <v>7</v>
      </c>
      <c r="E15" s="72" t="s">
        <v>20</v>
      </c>
      <c r="F15" s="4" t="s">
        <v>21</v>
      </c>
      <c r="G15" s="88">
        <v>2450</v>
      </c>
      <c r="H15" s="87">
        <v>2445</v>
      </c>
      <c r="I15" s="86">
        <f>H15/G15*100</f>
        <v>99.795918367346943</v>
      </c>
      <c r="J15" s="373"/>
      <c r="K15" s="393"/>
      <c r="L15" s="372"/>
      <c r="M15" s="79"/>
    </row>
    <row r="16" spans="1:13" ht="24" x14ac:dyDescent="0.25">
      <c r="A16" s="381"/>
      <c r="B16" s="374" t="s">
        <v>17</v>
      </c>
      <c r="C16" s="374" t="s">
        <v>5</v>
      </c>
      <c r="D16" s="25" t="s">
        <v>6</v>
      </c>
      <c r="E16" s="72" t="s">
        <v>18</v>
      </c>
      <c r="F16" s="4" t="s">
        <v>10</v>
      </c>
      <c r="G16" s="85">
        <v>100</v>
      </c>
      <c r="H16" s="85">
        <v>100</v>
      </c>
      <c r="I16" s="86">
        <f t="shared" si="1"/>
        <v>100</v>
      </c>
      <c r="J16" s="371">
        <f>((((I18+I17)/2)+I16)/2)</f>
        <v>100.70352688027435</v>
      </c>
      <c r="K16" s="391" t="s">
        <v>226</v>
      </c>
      <c r="L16" s="372"/>
      <c r="M16" s="79"/>
    </row>
    <row r="17" spans="1:13" x14ac:dyDescent="0.25">
      <c r="A17" s="381"/>
      <c r="B17" s="374"/>
      <c r="C17" s="374"/>
      <c r="D17" s="25" t="s">
        <v>7</v>
      </c>
      <c r="E17" s="72" t="s">
        <v>19</v>
      </c>
      <c r="F17" s="4" t="s">
        <v>13</v>
      </c>
      <c r="G17" s="85">
        <v>98</v>
      </c>
      <c r="H17" s="85">
        <v>101</v>
      </c>
      <c r="I17" s="86">
        <f t="shared" si="1"/>
        <v>103.0612244897959</v>
      </c>
      <c r="J17" s="372"/>
      <c r="K17" s="392"/>
      <c r="L17" s="372"/>
      <c r="M17" s="79"/>
    </row>
    <row r="18" spans="1:13" x14ac:dyDescent="0.25">
      <c r="A18" s="381"/>
      <c r="B18" s="374"/>
      <c r="C18" s="374"/>
      <c r="D18" s="25" t="s">
        <v>7</v>
      </c>
      <c r="E18" s="72" t="s">
        <v>20</v>
      </c>
      <c r="F18" s="4" t="s">
        <v>21</v>
      </c>
      <c r="G18" s="89">
        <v>12140</v>
      </c>
      <c r="H18" s="89">
        <v>12110</v>
      </c>
      <c r="I18" s="86">
        <f t="shared" si="1"/>
        <v>99.752883031301494</v>
      </c>
      <c r="J18" s="373"/>
      <c r="K18" s="393"/>
      <c r="L18" s="372"/>
      <c r="M18" s="79"/>
    </row>
    <row r="19" spans="1:13" ht="24" x14ac:dyDescent="0.25">
      <c r="A19" s="381"/>
      <c r="B19" s="368" t="s">
        <v>118</v>
      </c>
      <c r="C19" s="368" t="s">
        <v>5</v>
      </c>
      <c r="D19" s="63" t="s">
        <v>6</v>
      </c>
      <c r="E19" s="72" t="s">
        <v>18</v>
      </c>
      <c r="F19" s="23" t="s">
        <v>10</v>
      </c>
      <c r="G19" s="90">
        <v>100</v>
      </c>
      <c r="H19" s="90">
        <v>100</v>
      </c>
      <c r="I19" s="86">
        <f>H19/G19*100</f>
        <v>100</v>
      </c>
      <c r="J19" s="371">
        <f t="shared" ref="J19" si="2">((((I21+I20)/2)+I19)/2)</f>
        <v>100</v>
      </c>
      <c r="K19" s="371" t="s">
        <v>160</v>
      </c>
      <c r="L19" s="372"/>
      <c r="M19" s="79"/>
    </row>
    <row r="20" spans="1:13" x14ac:dyDescent="0.25">
      <c r="A20" s="381"/>
      <c r="B20" s="369"/>
      <c r="C20" s="369"/>
      <c r="D20" s="63" t="s">
        <v>7</v>
      </c>
      <c r="E20" s="147" t="s">
        <v>19</v>
      </c>
      <c r="F20" s="23" t="s">
        <v>13</v>
      </c>
      <c r="G20" s="90">
        <v>4</v>
      </c>
      <c r="H20" s="90">
        <v>4</v>
      </c>
      <c r="I20" s="86">
        <f t="shared" ref="I20:I21" si="3">H20/G20*100</f>
        <v>100</v>
      </c>
      <c r="J20" s="372"/>
      <c r="K20" s="372"/>
      <c r="L20" s="372"/>
      <c r="M20" s="79"/>
    </row>
    <row r="21" spans="1:13" x14ac:dyDescent="0.25">
      <c r="A21" s="381"/>
      <c r="B21" s="370"/>
      <c r="C21" s="370"/>
      <c r="D21" s="23" t="s">
        <v>7</v>
      </c>
      <c r="E21" s="147" t="s">
        <v>20</v>
      </c>
      <c r="F21" s="23" t="s">
        <v>21</v>
      </c>
      <c r="G21" s="90">
        <v>396</v>
      </c>
      <c r="H21" s="90">
        <v>396</v>
      </c>
      <c r="I21" s="86">
        <f t="shared" si="3"/>
        <v>100</v>
      </c>
      <c r="J21" s="373"/>
      <c r="K21" s="373"/>
      <c r="L21" s="372"/>
      <c r="M21" s="79"/>
    </row>
    <row r="22" spans="1:13" ht="24" x14ac:dyDescent="0.25">
      <c r="A22" s="381"/>
      <c r="B22" s="397" t="s">
        <v>171</v>
      </c>
      <c r="C22" s="368" t="s">
        <v>5</v>
      </c>
      <c r="D22" s="63" t="s">
        <v>6</v>
      </c>
      <c r="E22" s="72" t="s">
        <v>18</v>
      </c>
      <c r="F22" s="23" t="s">
        <v>10</v>
      </c>
      <c r="G22" s="90">
        <v>100</v>
      </c>
      <c r="H22" s="90">
        <v>100</v>
      </c>
      <c r="I22" s="86">
        <f>H22/G22*100</f>
        <v>100</v>
      </c>
      <c r="J22" s="371">
        <f>((((I24+I23)/2)+I22)/2)</f>
        <v>100</v>
      </c>
      <c r="K22" s="494"/>
      <c r="L22" s="372"/>
      <c r="M22" s="79"/>
    </row>
    <row r="23" spans="1:13" x14ac:dyDescent="0.25">
      <c r="A23" s="381"/>
      <c r="B23" s="398"/>
      <c r="C23" s="369"/>
      <c r="D23" s="63" t="s">
        <v>7</v>
      </c>
      <c r="E23" s="147" t="s">
        <v>19</v>
      </c>
      <c r="F23" s="23" t="s">
        <v>13</v>
      </c>
      <c r="G23" s="90">
        <v>51</v>
      </c>
      <c r="H23" s="90">
        <v>51</v>
      </c>
      <c r="I23" s="86">
        <f t="shared" ref="I23:I24" si="4">H23/G23*100</f>
        <v>100</v>
      </c>
      <c r="J23" s="372"/>
      <c r="K23" s="495"/>
      <c r="L23" s="372"/>
      <c r="M23" s="79"/>
    </row>
    <row r="24" spans="1:13" x14ac:dyDescent="0.25">
      <c r="A24" s="382"/>
      <c r="B24" s="394"/>
      <c r="C24" s="370"/>
      <c r="D24" s="23" t="s">
        <v>7</v>
      </c>
      <c r="E24" s="147" t="s">
        <v>20</v>
      </c>
      <c r="F24" s="23" t="s">
        <v>21</v>
      </c>
      <c r="G24" s="90">
        <v>2832</v>
      </c>
      <c r="H24" s="90">
        <v>2832</v>
      </c>
      <c r="I24" s="86">
        <f t="shared" si="4"/>
        <v>100</v>
      </c>
      <c r="J24" s="373"/>
      <c r="K24" s="496"/>
      <c r="L24" s="373"/>
      <c r="M24" s="78"/>
    </row>
    <row r="25" spans="1:13" x14ac:dyDescent="0.25">
      <c r="A25" s="18"/>
      <c r="B25" s="14"/>
      <c r="C25" s="14"/>
      <c r="D25" s="15"/>
      <c r="E25" s="17"/>
      <c r="F25" s="15"/>
      <c r="G25" s="19"/>
      <c r="H25" s="19"/>
      <c r="I25" s="20"/>
      <c r="J25" s="21"/>
      <c r="K25" s="21"/>
      <c r="L25" s="21"/>
      <c r="M25" s="22"/>
    </row>
    <row r="26" spans="1:13" x14ac:dyDescent="0.25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</row>
    <row r="30" spans="1:13" x14ac:dyDescent="0.25">
      <c r="F30" s="1" t="s">
        <v>160</v>
      </c>
    </row>
  </sheetData>
  <autoFilter ref="A6:M24"/>
  <mergeCells count="29">
    <mergeCell ref="J19:J21"/>
    <mergeCell ref="H2:M2"/>
    <mergeCell ref="H3:M3"/>
    <mergeCell ref="B5:H5"/>
    <mergeCell ref="B16:B18"/>
    <mergeCell ref="C16:C18"/>
    <mergeCell ref="J7:J9"/>
    <mergeCell ref="J10:J12"/>
    <mergeCell ref="J13:J15"/>
    <mergeCell ref="J16:J18"/>
    <mergeCell ref="B7:B9"/>
    <mergeCell ref="C7:C9"/>
    <mergeCell ref="B10:B12"/>
    <mergeCell ref="A7:A24"/>
    <mergeCell ref="L7:L24"/>
    <mergeCell ref="J22:J24"/>
    <mergeCell ref="K7:K9"/>
    <mergeCell ref="C19:C21"/>
    <mergeCell ref="C10:C12"/>
    <mergeCell ref="K13:K15"/>
    <mergeCell ref="K16:K18"/>
    <mergeCell ref="K19:K21"/>
    <mergeCell ref="K22:K24"/>
    <mergeCell ref="B13:B15"/>
    <mergeCell ref="C22:C24"/>
    <mergeCell ref="C13:C15"/>
    <mergeCell ref="K10:K12"/>
    <mergeCell ref="B19:B21"/>
    <mergeCell ref="B22:B24"/>
  </mergeCells>
  <pageMargins left="0.7" right="0.7" top="0.75" bottom="0.75" header="0.3" footer="0.3"/>
  <pageSetup paperSize="9" scale="5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3"/>
  <sheetViews>
    <sheetView view="pageBreakPreview" zoomScale="90" zoomScaleNormal="70" zoomScaleSheetLayoutView="90" workbookViewId="0">
      <selection activeCell="H2" sqref="H2:M2"/>
    </sheetView>
  </sheetViews>
  <sheetFormatPr defaultColWidth="15.85546875" defaultRowHeight="15" x14ac:dyDescent="0.25"/>
  <cols>
    <col min="1" max="1" width="15.85546875" style="1" customWidth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.28515625" style="1" customWidth="1"/>
    <col min="9" max="13" width="15.85546875" style="1"/>
    <col min="14" max="15" width="15.85546875" style="3"/>
    <col min="16" max="16384" width="15.85546875" style="1"/>
  </cols>
  <sheetData>
    <row r="1" spans="1:13" x14ac:dyDescent="0.25">
      <c r="H1" s="1" t="s">
        <v>218</v>
      </c>
    </row>
    <row r="2" spans="1:13" x14ac:dyDescent="0.25">
      <c r="H2" s="383" t="s">
        <v>59</v>
      </c>
      <c r="I2" s="383"/>
      <c r="J2" s="383"/>
      <c r="K2" s="383"/>
      <c r="L2" s="383"/>
      <c r="M2" s="383"/>
    </row>
    <row r="3" spans="1:13" x14ac:dyDescent="0.25">
      <c r="H3" s="383" t="s">
        <v>221</v>
      </c>
      <c r="I3" s="383"/>
      <c r="J3" s="383"/>
      <c r="K3" s="383"/>
      <c r="L3" s="383"/>
      <c r="M3" s="383"/>
    </row>
    <row r="4" spans="1:13" ht="18.75" customHeight="1" x14ac:dyDescent="0.25"/>
    <row r="5" spans="1:13" ht="18.75" x14ac:dyDescent="0.3">
      <c r="A5" s="150"/>
      <c r="B5" s="376" t="s">
        <v>8</v>
      </c>
      <c r="C5" s="376"/>
      <c r="D5" s="376"/>
      <c r="E5" s="376"/>
      <c r="F5" s="376"/>
      <c r="G5" s="376"/>
      <c r="H5" s="376"/>
      <c r="I5" s="150"/>
      <c r="J5" s="150"/>
      <c r="K5" s="150"/>
      <c r="L5" s="150"/>
      <c r="M5" s="150"/>
    </row>
    <row r="6" spans="1:13" ht="96" x14ac:dyDescent="0.25">
      <c r="A6" s="10" t="s">
        <v>148</v>
      </c>
      <c r="B6" s="12" t="s">
        <v>129</v>
      </c>
      <c r="C6" s="13" t="s">
        <v>0</v>
      </c>
      <c r="D6" s="12" t="s">
        <v>130</v>
      </c>
      <c r="E6" s="13" t="s">
        <v>1</v>
      </c>
      <c r="F6" s="13" t="s">
        <v>2</v>
      </c>
      <c r="G6" s="13" t="s">
        <v>3</v>
      </c>
      <c r="H6" s="13" t="s">
        <v>4</v>
      </c>
      <c r="I6" s="147" t="s">
        <v>24</v>
      </c>
      <c r="J6" s="147" t="s">
        <v>25</v>
      </c>
      <c r="K6" s="147" t="s">
        <v>131</v>
      </c>
      <c r="L6" s="147" t="s">
        <v>149</v>
      </c>
      <c r="M6" s="13" t="s">
        <v>26</v>
      </c>
    </row>
    <row r="7" spans="1:13" ht="72" x14ac:dyDescent="0.25">
      <c r="A7" s="380" t="s">
        <v>52</v>
      </c>
      <c r="B7" s="374" t="s">
        <v>16</v>
      </c>
      <c r="C7" s="374" t="s">
        <v>5</v>
      </c>
      <c r="D7" s="63" t="s">
        <v>6</v>
      </c>
      <c r="E7" s="147" t="s">
        <v>9</v>
      </c>
      <c r="F7" s="23" t="s">
        <v>10</v>
      </c>
      <c r="G7" s="11">
        <v>100</v>
      </c>
      <c r="H7" s="11">
        <v>100</v>
      </c>
      <c r="I7" s="16">
        <f>H7/G7*100</f>
        <v>100</v>
      </c>
      <c r="J7" s="371">
        <f>((((I9+I8)/2)+I7)/2)</f>
        <v>101.81278280542986</v>
      </c>
      <c r="K7" s="371" t="s">
        <v>225</v>
      </c>
      <c r="L7" s="371" t="s">
        <v>167</v>
      </c>
      <c r="M7" s="26">
        <f>(J7+J10+J13+J16+J19)/5</f>
        <v>100.9837564905429</v>
      </c>
    </row>
    <row r="8" spans="1:13" x14ac:dyDescent="0.25">
      <c r="A8" s="381"/>
      <c r="B8" s="374"/>
      <c r="C8" s="374"/>
      <c r="D8" s="63" t="s">
        <v>7</v>
      </c>
      <c r="E8" s="147" t="s">
        <v>12</v>
      </c>
      <c r="F8" s="23" t="s">
        <v>13</v>
      </c>
      <c r="G8" s="11">
        <v>13</v>
      </c>
      <c r="H8" s="11">
        <v>14</v>
      </c>
      <c r="I8" s="16">
        <f t="shared" ref="I8:I21" si="0">H8/G8*100</f>
        <v>107.69230769230769</v>
      </c>
      <c r="J8" s="372"/>
      <c r="K8" s="372"/>
      <c r="L8" s="515"/>
      <c r="M8" s="517" t="s">
        <v>161</v>
      </c>
    </row>
    <row r="9" spans="1:13" x14ac:dyDescent="0.25">
      <c r="A9" s="381"/>
      <c r="B9" s="374"/>
      <c r="C9" s="374"/>
      <c r="D9" s="63" t="s">
        <v>7</v>
      </c>
      <c r="E9" s="147" t="s">
        <v>14</v>
      </c>
      <c r="F9" s="23" t="s">
        <v>15</v>
      </c>
      <c r="G9" s="11">
        <v>680</v>
      </c>
      <c r="H9" s="11">
        <v>677</v>
      </c>
      <c r="I9" s="16">
        <f t="shared" si="0"/>
        <v>99.558823529411768</v>
      </c>
      <c r="J9" s="373"/>
      <c r="K9" s="373"/>
      <c r="L9" s="515"/>
      <c r="M9" s="518"/>
    </row>
    <row r="10" spans="1:13" ht="72" x14ac:dyDescent="0.25">
      <c r="A10" s="381"/>
      <c r="B10" s="374" t="s">
        <v>11</v>
      </c>
      <c r="C10" s="374" t="s">
        <v>5</v>
      </c>
      <c r="D10" s="63" t="s">
        <v>6</v>
      </c>
      <c r="E10" s="147" t="s">
        <v>9</v>
      </c>
      <c r="F10" s="23" t="s">
        <v>10</v>
      </c>
      <c r="G10" s="11">
        <v>100</v>
      </c>
      <c r="H10" s="11">
        <v>100</v>
      </c>
      <c r="I10" s="16">
        <f t="shared" si="0"/>
        <v>100</v>
      </c>
      <c r="J10" s="371">
        <f>((((I12+I11)/2)+I10)/2)</f>
        <v>100.58160472486315</v>
      </c>
      <c r="K10" s="371" t="s">
        <v>225</v>
      </c>
      <c r="L10" s="515"/>
      <c r="M10" s="518"/>
    </row>
    <row r="11" spans="1:13" x14ac:dyDescent="0.25">
      <c r="A11" s="381"/>
      <c r="B11" s="374"/>
      <c r="C11" s="374"/>
      <c r="D11" s="63" t="s">
        <v>7</v>
      </c>
      <c r="E11" s="147" t="s">
        <v>12</v>
      </c>
      <c r="F11" s="23" t="s">
        <v>13</v>
      </c>
      <c r="G11" s="11">
        <v>39</v>
      </c>
      <c r="H11" s="11">
        <v>40</v>
      </c>
      <c r="I11" s="16">
        <f t="shared" si="0"/>
        <v>102.56410256410255</v>
      </c>
      <c r="J11" s="372"/>
      <c r="K11" s="372"/>
      <c r="L11" s="515"/>
      <c r="M11" s="518"/>
    </row>
    <row r="12" spans="1:13" x14ac:dyDescent="0.25">
      <c r="A12" s="381"/>
      <c r="B12" s="374"/>
      <c r="C12" s="374"/>
      <c r="D12" s="63" t="s">
        <v>7</v>
      </c>
      <c r="E12" s="147" t="s">
        <v>14</v>
      </c>
      <c r="F12" s="23" t="s">
        <v>15</v>
      </c>
      <c r="G12" s="39">
        <v>4628</v>
      </c>
      <c r="H12" s="39">
        <v>4617</v>
      </c>
      <c r="I12" s="16">
        <f t="shared" si="0"/>
        <v>99.76231633535005</v>
      </c>
      <c r="J12" s="373"/>
      <c r="K12" s="373"/>
      <c r="L12" s="515"/>
      <c r="M12" s="518"/>
    </row>
    <row r="13" spans="1:13" ht="24" x14ac:dyDescent="0.25">
      <c r="A13" s="381"/>
      <c r="B13" s="374" t="s">
        <v>22</v>
      </c>
      <c r="C13" s="374" t="s">
        <v>5</v>
      </c>
      <c r="D13" s="63" t="s">
        <v>6</v>
      </c>
      <c r="E13" s="147" t="s">
        <v>18</v>
      </c>
      <c r="F13" s="23" t="s">
        <v>10</v>
      </c>
      <c r="G13" s="39">
        <v>100</v>
      </c>
      <c r="H13" s="39">
        <v>100</v>
      </c>
      <c r="I13" s="16">
        <f t="shared" si="0"/>
        <v>100</v>
      </c>
      <c r="J13" s="371">
        <f>((((I15+I14)/2)+I13)/2)</f>
        <v>101.81278280542986</v>
      </c>
      <c r="K13" s="371" t="s">
        <v>225</v>
      </c>
      <c r="L13" s="515"/>
      <c r="M13" s="41"/>
    </row>
    <row r="14" spans="1:13" x14ac:dyDescent="0.25">
      <c r="A14" s="381"/>
      <c r="B14" s="374"/>
      <c r="C14" s="374"/>
      <c r="D14" s="63" t="s">
        <v>7</v>
      </c>
      <c r="E14" s="147" t="s">
        <v>19</v>
      </c>
      <c r="F14" s="23" t="s">
        <v>13</v>
      </c>
      <c r="G14" s="39">
        <v>13</v>
      </c>
      <c r="H14" s="39">
        <v>14</v>
      </c>
      <c r="I14" s="16">
        <f t="shared" si="0"/>
        <v>107.69230769230769</v>
      </c>
      <c r="J14" s="372"/>
      <c r="K14" s="372"/>
      <c r="L14" s="515"/>
      <c r="M14" s="41"/>
    </row>
    <row r="15" spans="1:13" x14ac:dyDescent="0.25">
      <c r="A15" s="381"/>
      <c r="B15" s="374"/>
      <c r="C15" s="374"/>
      <c r="D15" s="63" t="s">
        <v>7</v>
      </c>
      <c r="E15" s="147" t="s">
        <v>20</v>
      </c>
      <c r="F15" s="23" t="s">
        <v>21</v>
      </c>
      <c r="G15" s="40">
        <v>680</v>
      </c>
      <c r="H15" s="40">
        <v>677</v>
      </c>
      <c r="I15" s="16">
        <f t="shared" si="0"/>
        <v>99.558823529411768</v>
      </c>
      <c r="J15" s="373"/>
      <c r="K15" s="373"/>
      <c r="L15" s="515"/>
      <c r="M15" s="41"/>
    </row>
    <row r="16" spans="1:13" ht="24" x14ac:dyDescent="0.25">
      <c r="A16" s="381"/>
      <c r="B16" s="368" t="s">
        <v>17</v>
      </c>
      <c r="C16" s="368" t="s">
        <v>5</v>
      </c>
      <c r="D16" s="63" t="s">
        <v>6</v>
      </c>
      <c r="E16" s="147" t="s">
        <v>18</v>
      </c>
      <c r="F16" s="23" t="s">
        <v>10</v>
      </c>
      <c r="G16" s="39">
        <v>100</v>
      </c>
      <c r="H16" s="39">
        <v>100</v>
      </c>
      <c r="I16" s="16">
        <f t="shared" si="0"/>
        <v>100</v>
      </c>
      <c r="J16" s="371">
        <f>((((I18+I17)/2)+I16)/2)</f>
        <v>100.71161211699165</v>
      </c>
      <c r="K16" s="371" t="s">
        <v>225</v>
      </c>
      <c r="L16" s="515"/>
      <c r="M16" s="41"/>
    </row>
    <row r="17" spans="1:13" x14ac:dyDescent="0.25">
      <c r="A17" s="381"/>
      <c r="B17" s="369"/>
      <c r="C17" s="369"/>
      <c r="D17" s="63" t="s">
        <v>7</v>
      </c>
      <c r="E17" s="147" t="s">
        <v>19</v>
      </c>
      <c r="F17" s="23" t="s">
        <v>13</v>
      </c>
      <c r="G17" s="39">
        <v>32</v>
      </c>
      <c r="H17" s="39">
        <v>33</v>
      </c>
      <c r="I17" s="16">
        <f t="shared" si="0"/>
        <v>103.125</v>
      </c>
      <c r="J17" s="372"/>
      <c r="K17" s="372"/>
      <c r="L17" s="515"/>
      <c r="M17" s="41"/>
    </row>
    <row r="18" spans="1:13" x14ac:dyDescent="0.25">
      <c r="A18" s="381"/>
      <c r="B18" s="370"/>
      <c r="C18" s="370"/>
      <c r="D18" s="63" t="s">
        <v>7</v>
      </c>
      <c r="E18" s="147" t="s">
        <v>14</v>
      </c>
      <c r="F18" s="23" t="s">
        <v>21</v>
      </c>
      <c r="G18" s="39">
        <v>3949</v>
      </c>
      <c r="H18" s="39">
        <v>3938</v>
      </c>
      <c r="I18" s="16">
        <f t="shared" si="0"/>
        <v>99.721448467966582</v>
      </c>
      <c r="J18" s="373"/>
      <c r="K18" s="373"/>
      <c r="L18" s="515"/>
      <c r="M18" s="41"/>
    </row>
    <row r="19" spans="1:13" ht="36" x14ac:dyDescent="0.25">
      <c r="A19" s="381"/>
      <c r="B19" s="374" t="s">
        <v>58</v>
      </c>
      <c r="C19" s="374" t="s">
        <v>5</v>
      </c>
      <c r="D19" s="63" t="s">
        <v>6</v>
      </c>
      <c r="E19" s="147" t="s">
        <v>126</v>
      </c>
      <c r="F19" s="23" t="s">
        <v>10</v>
      </c>
      <c r="G19" s="39">
        <v>100</v>
      </c>
      <c r="H19" s="39">
        <v>100</v>
      </c>
      <c r="I19" s="16">
        <f t="shared" si="0"/>
        <v>100</v>
      </c>
      <c r="J19" s="371">
        <f>((((I21+I20)/2)+I19)/2)</f>
        <v>100</v>
      </c>
      <c r="K19" s="410"/>
      <c r="L19" s="515"/>
      <c r="M19" s="41"/>
    </row>
    <row r="20" spans="1:13" x14ac:dyDescent="0.25">
      <c r="A20" s="381"/>
      <c r="B20" s="374"/>
      <c r="C20" s="374"/>
      <c r="D20" s="63" t="s">
        <v>7</v>
      </c>
      <c r="E20" s="147" t="s">
        <v>19</v>
      </c>
      <c r="F20" s="23" t="s">
        <v>13</v>
      </c>
      <c r="G20" s="11">
        <v>7</v>
      </c>
      <c r="H20" s="11">
        <v>7</v>
      </c>
      <c r="I20" s="16">
        <f t="shared" si="0"/>
        <v>100</v>
      </c>
      <c r="J20" s="372"/>
      <c r="K20" s="411"/>
      <c r="L20" s="515"/>
      <c r="M20" s="41"/>
    </row>
    <row r="21" spans="1:13" x14ac:dyDescent="0.25">
      <c r="A21" s="382"/>
      <c r="B21" s="374"/>
      <c r="C21" s="374"/>
      <c r="D21" s="63" t="s">
        <v>7</v>
      </c>
      <c r="E21" s="147" t="s">
        <v>20</v>
      </c>
      <c r="F21" s="23" t="s">
        <v>21</v>
      </c>
      <c r="G21" s="11">
        <v>679</v>
      </c>
      <c r="H21" s="11">
        <v>679</v>
      </c>
      <c r="I21" s="16">
        <f t="shared" si="0"/>
        <v>100</v>
      </c>
      <c r="J21" s="373"/>
      <c r="K21" s="412"/>
      <c r="L21" s="516"/>
      <c r="M21" s="93"/>
    </row>
    <row r="22" spans="1:13" x14ac:dyDescent="0.25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 x14ac:dyDescent="0.25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</row>
  </sheetData>
  <autoFilter ref="A6:M21"/>
  <mergeCells count="26">
    <mergeCell ref="H2:M2"/>
    <mergeCell ref="H3:M3"/>
    <mergeCell ref="B5:H5"/>
    <mergeCell ref="B7:B9"/>
    <mergeCell ref="C7:C9"/>
    <mergeCell ref="J7:J9"/>
    <mergeCell ref="M8:M12"/>
    <mergeCell ref="K10:K12"/>
    <mergeCell ref="J10:J12"/>
    <mergeCell ref="K7:K9"/>
    <mergeCell ref="A7:A21"/>
    <mergeCell ref="L7:L21"/>
    <mergeCell ref="B10:B12"/>
    <mergeCell ref="B13:B15"/>
    <mergeCell ref="C13:C15"/>
    <mergeCell ref="J13:J15"/>
    <mergeCell ref="C10:C12"/>
    <mergeCell ref="J16:J18"/>
    <mergeCell ref="B16:B18"/>
    <mergeCell ref="C16:C18"/>
    <mergeCell ref="B19:B21"/>
    <mergeCell ref="K19:K21"/>
    <mergeCell ref="C19:C21"/>
    <mergeCell ref="K13:K15"/>
    <mergeCell ref="K16:K18"/>
    <mergeCell ref="J19:J21"/>
  </mergeCells>
  <pageMargins left="0.11811023622047245" right="0.11811023622047245" top="0.35433070866141736" bottom="0.35433070866141736" header="0.31496062992125984" footer="0.31496062992125984"/>
  <pageSetup paperSize="9"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9"/>
  <sheetViews>
    <sheetView view="pageBreakPreview" topLeftCell="B1" zoomScaleNormal="70" zoomScaleSheetLayoutView="100" workbookViewId="0">
      <selection activeCell="H2" sqref="H2:M2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8.85546875" style="1" customWidth="1"/>
    <col min="9" max="12" width="15.85546875" style="1"/>
    <col min="13" max="13" width="18.7109375" style="1" customWidth="1"/>
    <col min="14" max="15" width="15.85546875" style="3"/>
    <col min="16" max="16384" width="15.85546875" style="1"/>
  </cols>
  <sheetData>
    <row r="1" spans="1:15" s="47" customFormat="1" x14ac:dyDescent="0.25">
      <c r="H1" s="47" t="s">
        <v>219</v>
      </c>
      <c r="N1" s="3"/>
      <c r="O1" s="3"/>
    </row>
    <row r="2" spans="1:15" s="47" customFormat="1" x14ac:dyDescent="0.25">
      <c r="H2" s="383" t="s">
        <v>59</v>
      </c>
      <c r="I2" s="383"/>
      <c r="J2" s="383"/>
      <c r="K2" s="383"/>
      <c r="L2" s="383"/>
      <c r="M2" s="383"/>
      <c r="N2" s="3"/>
      <c r="O2" s="3"/>
    </row>
    <row r="3" spans="1:15" s="47" customFormat="1" x14ac:dyDescent="0.25">
      <c r="H3" s="383" t="s">
        <v>221</v>
      </c>
      <c r="I3" s="383"/>
      <c r="J3" s="383"/>
      <c r="K3" s="383"/>
      <c r="L3" s="383"/>
      <c r="M3" s="383"/>
      <c r="N3" s="3"/>
      <c r="O3" s="3"/>
    </row>
    <row r="4" spans="1:15" s="47" customFormat="1" ht="18.75" customHeight="1" x14ac:dyDescent="0.25">
      <c r="N4" s="3"/>
      <c r="O4" s="3"/>
    </row>
    <row r="6" spans="1:15" ht="18.75" x14ac:dyDescent="0.3">
      <c r="A6" s="150"/>
      <c r="B6" s="376" t="s">
        <v>8</v>
      </c>
      <c r="C6" s="376"/>
      <c r="D6" s="376"/>
      <c r="E6" s="376"/>
      <c r="F6" s="376"/>
      <c r="G6" s="376"/>
      <c r="H6" s="376"/>
      <c r="I6" s="150"/>
      <c r="J6" s="150"/>
      <c r="K6" s="150"/>
      <c r="L6" s="150"/>
      <c r="M6" s="150"/>
    </row>
    <row r="7" spans="1:15" ht="96" x14ac:dyDescent="0.25">
      <c r="A7" s="10" t="s">
        <v>148</v>
      </c>
      <c r="B7" s="12" t="s">
        <v>129</v>
      </c>
      <c r="C7" s="13" t="s">
        <v>0</v>
      </c>
      <c r="D7" s="12" t="s">
        <v>130</v>
      </c>
      <c r="E7" s="13" t="s">
        <v>1</v>
      </c>
      <c r="F7" s="13" t="s">
        <v>2</v>
      </c>
      <c r="G7" s="13" t="s">
        <v>3</v>
      </c>
      <c r="H7" s="13" t="s">
        <v>4</v>
      </c>
      <c r="I7" s="147" t="s">
        <v>24</v>
      </c>
      <c r="J7" s="147" t="s">
        <v>25</v>
      </c>
      <c r="K7" s="147" t="s">
        <v>131</v>
      </c>
      <c r="L7" s="147" t="s">
        <v>149</v>
      </c>
      <c r="M7" s="13" t="s">
        <v>26</v>
      </c>
    </row>
    <row r="8" spans="1:15" ht="72" x14ac:dyDescent="0.25">
      <c r="A8" s="380" t="s">
        <v>30</v>
      </c>
      <c r="B8" s="374" t="s">
        <v>16</v>
      </c>
      <c r="C8" s="374" t="s">
        <v>5</v>
      </c>
      <c r="D8" s="25" t="s">
        <v>6</v>
      </c>
      <c r="E8" s="72" t="s">
        <v>9</v>
      </c>
      <c r="F8" s="25" t="s">
        <v>10</v>
      </c>
      <c r="G8" s="25">
        <v>100</v>
      </c>
      <c r="H8" s="25">
        <v>100</v>
      </c>
      <c r="I8" s="34">
        <f t="shared" ref="I8:I25" si="0">H8/G8*100</f>
        <v>100</v>
      </c>
      <c r="J8" s="371">
        <f>((((I10+I9)/2)+I8)/2)</f>
        <v>98.072606167660268</v>
      </c>
      <c r="K8" s="148" t="s">
        <v>227</v>
      </c>
      <c r="L8" s="371" t="s">
        <v>151</v>
      </c>
      <c r="M8" s="145">
        <f>(J8+J11+J14+J17+J20+J23+J26)/7</f>
        <v>99.155217303454421</v>
      </c>
    </row>
    <row r="9" spans="1:15" x14ac:dyDescent="0.25">
      <c r="A9" s="381"/>
      <c r="B9" s="374"/>
      <c r="C9" s="374"/>
      <c r="D9" s="25" t="s">
        <v>7</v>
      </c>
      <c r="E9" s="72" t="s">
        <v>12</v>
      </c>
      <c r="F9" s="25" t="s">
        <v>13</v>
      </c>
      <c r="G9" s="25">
        <v>14</v>
      </c>
      <c r="H9" s="25">
        <v>13</v>
      </c>
      <c r="I9" s="34">
        <f t="shared" si="0"/>
        <v>92.857142857142861</v>
      </c>
      <c r="J9" s="372"/>
      <c r="K9" s="133"/>
      <c r="L9" s="372"/>
      <c r="M9" s="45"/>
    </row>
    <row r="10" spans="1:15" x14ac:dyDescent="0.25">
      <c r="A10" s="381"/>
      <c r="B10" s="374"/>
      <c r="C10" s="374"/>
      <c r="D10" s="63" t="s">
        <v>7</v>
      </c>
      <c r="E10" s="72" t="s">
        <v>14</v>
      </c>
      <c r="F10" s="25" t="s">
        <v>15</v>
      </c>
      <c r="G10" s="25">
        <v>1941</v>
      </c>
      <c r="H10" s="59">
        <v>1930</v>
      </c>
      <c r="I10" s="102">
        <f t="shared" si="0"/>
        <v>99.433281813498198</v>
      </c>
      <c r="J10" s="373"/>
      <c r="K10" s="169"/>
      <c r="L10" s="372"/>
      <c r="M10" s="398" t="s">
        <v>161</v>
      </c>
    </row>
    <row r="11" spans="1:15" ht="72" x14ac:dyDescent="0.25">
      <c r="A11" s="381"/>
      <c r="B11" s="374" t="s">
        <v>11</v>
      </c>
      <c r="C11" s="374" t="s">
        <v>5</v>
      </c>
      <c r="D11" s="25" t="s">
        <v>6</v>
      </c>
      <c r="E11" s="72" t="s">
        <v>9</v>
      </c>
      <c r="F11" s="25" t="s">
        <v>10</v>
      </c>
      <c r="G11" s="25">
        <v>100</v>
      </c>
      <c r="H11" s="25">
        <v>100</v>
      </c>
      <c r="I11" s="34">
        <f t="shared" si="0"/>
        <v>100</v>
      </c>
      <c r="J11" s="371">
        <f>((((I13+I12)/2)+I11)/2)</f>
        <v>99.134120340764497</v>
      </c>
      <c r="K11" s="371" t="s">
        <v>228</v>
      </c>
      <c r="L11" s="372"/>
      <c r="M11" s="398"/>
    </row>
    <row r="12" spans="1:15" x14ac:dyDescent="0.25">
      <c r="A12" s="381"/>
      <c r="B12" s="374"/>
      <c r="C12" s="374"/>
      <c r="D12" s="25" t="s">
        <v>7</v>
      </c>
      <c r="E12" s="72" t="s">
        <v>12</v>
      </c>
      <c r="F12" s="25" t="s">
        <v>13</v>
      </c>
      <c r="G12" s="25">
        <v>89</v>
      </c>
      <c r="H12" s="25">
        <v>86</v>
      </c>
      <c r="I12" s="34">
        <f t="shared" si="0"/>
        <v>96.629213483146074</v>
      </c>
      <c r="J12" s="372"/>
      <c r="K12" s="372"/>
      <c r="L12" s="372"/>
      <c r="M12" s="48"/>
    </row>
    <row r="13" spans="1:15" x14ac:dyDescent="0.25">
      <c r="A13" s="381"/>
      <c r="B13" s="374"/>
      <c r="C13" s="374"/>
      <c r="D13" s="25" t="s">
        <v>7</v>
      </c>
      <c r="E13" s="72" t="s">
        <v>14</v>
      </c>
      <c r="F13" s="25" t="s">
        <v>15</v>
      </c>
      <c r="G13" s="25">
        <v>8627</v>
      </c>
      <c r="H13" s="25">
        <v>8619</v>
      </c>
      <c r="I13" s="34">
        <f t="shared" si="0"/>
        <v>99.907267879911913</v>
      </c>
      <c r="J13" s="373"/>
      <c r="K13" s="373"/>
      <c r="L13" s="372"/>
      <c r="M13" s="48"/>
    </row>
    <row r="14" spans="1:15" ht="24" x14ac:dyDescent="0.25">
      <c r="A14" s="381"/>
      <c r="B14" s="374" t="s">
        <v>22</v>
      </c>
      <c r="C14" s="374" t="s">
        <v>5</v>
      </c>
      <c r="D14" s="25" t="s">
        <v>6</v>
      </c>
      <c r="E14" s="72" t="s">
        <v>18</v>
      </c>
      <c r="F14" s="25" t="s">
        <v>10</v>
      </c>
      <c r="G14" s="25">
        <v>100</v>
      </c>
      <c r="H14" s="59">
        <v>100</v>
      </c>
      <c r="I14" s="34">
        <f t="shared" si="0"/>
        <v>100</v>
      </c>
      <c r="J14" s="371">
        <f t="shared" ref="J14" si="1">((((I16+I15)/2)+I14)/2)</f>
        <v>97.765484698552314</v>
      </c>
      <c r="K14" s="371" t="s">
        <v>227</v>
      </c>
      <c r="L14" s="372"/>
      <c r="M14" s="45"/>
    </row>
    <row r="15" spans="1:15" x14ac:dyDescent="0.25">
      <c r="A15" s="381"/>
      <c r="B15" s="374"/>
      <c r="C15" s="374"/>
      <c r="D15" s="25" t="s">
        <v>7</v>
      </c>
      <c r="E15" s="72" t="s">
        <v>19</v>
      </c>
      <c r="F15" s="25" t="s">
        <v>13</v>
      </c>
      <c r="G15" s="25">
        <v>12</v>
      </c>
      <c r="H15" s="59">
        <v>11</v>
      </c>
      <c r="I15" s="34">
        <f t="shared" si="0"/>
        <v>91.666666666666657</v>
      </c>
      <c r="J15" s="372"/>
      <c r="K15" s="372"/>
      <c r="L15" s="372"/>
      <c r="M15" s="45"/>
    </row>
    <row r="16" spans="1:15" x14ac:dyDescent="0.25">
      <c r="A16" s="381"/>
      <c r="B16" s="374"/>
      <c r="C16" s="374"/>
      <c r="D16" s="25" t="s">
        <v>7</v>
      </c>
      <c r="E16" s="72" t="s">
        <v>20</v>
      </c>
      <c r="F16" s="25" t="s">
        <v>21</v>
      </c>
      <c r="G16" s="25">
        <v>1819</v>
      </c>
      <c r="H16" s="59">
        <v>1808</v>
      </c>
      <c r="I16" s="102">
        <f t="shared" si="0"/>
        <v>99.395272127542611</v>
      </c>
      <c r="J16" s="373"/>
      <c r="K16" s="373"/>
      <c r="L16" s="372"/>
      <c r="M16" s="45"/>
    </row>
    <row r="17" spans="1:13" ht="24" x14ac:dyDescent="0.25">
      <c r="A17" s="381"/>
      <c r="B17" s="374" t="s">
        <v>17</v>
      </c>
      <c r="C17" s="374" t="s">
        <v>5</v>
      </c>
      <c r="D17" s="25" t="s">
        <v>6</v>
      </c>
      <c r="E17" s="72" t="s">
        <v>18</v>
      </c>
      <c r="F17" s="25" t="s">
        <v>10</v>
      </c>
      <c r="G17" s="25">
        <v>100</v>
      </c>
      <c r="H17" s="59">
        <v>100</v>
      </c>
      <c r="I17" s="34">
        <f t="shared" si="0"/>
        <v>100</v>
      </c>
      <c r="J17" s="371">
        <f t="shared" ref="J17" si="2">((((I19+I18)/2)+I17)/2)</f>
        <v>99.114309917203911</v>
      </c>
      <c r="K17" s="371" t="s">
        <v>228</v>
      </c>
      <c r="L17" s="372"/>
      <c r="M17" s="45"/>
    </row>
    <row r="18" spans="1:13" x14ac:dyDescent="0.25">
      <c r="A18" s="381"/>
      <c r="B18" s="374"/>
      <c r="C18" s="374"/>
      <c r="D18" s="25" t="s">
        <v>7</v>
      </c>
      <c r="E18" s="72" t="s">
        <v>19</v>
      </c>
      <c r="F18" s="25" t="s">
        <v>13</v>
      </c>
      <c r="G18" s="25">
        <v>87</v>
      </c>
      <c r="H18" s="59">
        <v>84</v>
      </c>
      <c r="I18" s="34">
        <f t="shared" si="0"/>
        <v>96.551724137931032</v>
      </c>
      <c r="J18" s="372"/>
      <c r="K18" s="372"/>
      <c r="L18" s="372"/>
      <c r="M18" s="45"/>
    </row>
    <row r="19" spans="1:13" x14ac:dyDescent="0.25">
      <c r="A19" s="381"/>
      <c r="B19" s="374"/>
      <c r="C19" s="374"/>
      <c r="D19" s="25" t="s">
        <v>7</v>
      </c>
      <c r="E19" s="72" t="s">
        <v>20</v>
      </c>
      <c r="F19" s="25" t="s">
        <v>21</v>
      </c>
      <c r="G19" s="25">
        <v>8467</v>
      </c>
      <c r="H19" s="59">
        <v>8459</v>
      </c>
      <c r="I19" s="34">
        <f t="shared" si="0"/>
        <v>99.905515530884614</v>
      </c>
      <c r="J19" s="373"/>
      <c r="K19" s="373"/>
      <c r="L19" s="372"/>
      <c r="M19" s="45"/>
    </row>
    <row r="20" spans="1:13" ht="24" x14ac:dyDescent="0.25">
      <c r="A20" s="381"/>
      <c r="B20" s="368" t="s">
        <v>58</v>
      </c>
      <c r="C20" s="368" t="s">
        <v>5</v>
      </c>
      <c r="D20" s="25" t="s">
        <v>6</v>
      </c>
      <c r="E20" s="72" t="s">
        <v>18</v>
      </c>
      <c r="F20" s="25" t="s">
        <v>10</v>
      </c>
      <c r="G20" s="84">
        <v>100</v>
      </c>
      <c r="H20" s="59">
        <v>100</v>
      </c>
      <c r="I20" s="34">
        <f t="shared" si="0"/>
        <v>100</v>
      </c>
      <c r="J20" s="371">
        <f t="shared" ref="J20" si="3">((((I22+I21)/2)+I20)/2)</f>
        <v>100</v>
      </c>
      <c r="K20" s="371"/>
      <c r="L20" s="372"/>
      <c r="M20" s="512"/>
    </row>
    <row r="21" spans="1:13" x14ac:dyDescent="0.25">
      <c r="A21" s="381"/>
      <c r="B21" s="369"/>
      <c r="C21" s="369"/>
      <c r="D21" s="25" t="s">
        <v>7</v>
      </c>
      <c r="E21" s="72" t="s">
        <v>19</v>
      </c>
      <c r="F21" s="25" t="s">
        <v>13</v>
      </c>
      <c r="G21" s="84">
        <v>2</v>
      </c>
      <c r="H21" s="59">
        <v>2</v>
      </c>
      <c r="I21" s="34">
        <f t="shared" si="0"/>
        <v>100</v>
      </c>
      <c r="J21" s="372"/>
      <c r="K21" s="372"/>
      <c r="L21" s="372"/>
      <c r="M21" s="512"/>
    </row>
    <row r="22" spans="1:13" x14ac:dyDescent="0.25">
      <c r="A22" s="381"/>
      <c r="B22" s="370"/>
      <c r="C22" s="370"/>
      <c r="D22" s="25" t="s">
        <v>7</v>
      </c>
      <c r="E22" s="72" t="s">
        <v>20</v>
      </c>
      <c r="F22" s="25" t="s">
        <v>21</v>
      </c>
      <c r="G22" s="84">
        <v>160</v>
      </c>
      <c r="H22" s="59">
        <v>160</v>
      </c>
      <c r="I22" s="34">
        <f t="shared" si="0"/>
        <v>100</v>
      </c>
      <c r="J22" s="373"/>
      <c r="K22" s="373"/>
      <c r="L22" s="372"/>
      <c r="M22" s="512"/>
    </row>
    <row r="23" spans="1:13" ht="24" x14ac:dyDescent="0.25">
      <c r="A23" s="381"/>
      <c r="B23" s="368" t="s">
        <v>170</v>
      </c>
      <c r="C23" s="368" t="s">
        <v>5</v>
      </c>
      <c r="D23" s="63" t="s">
        <v>6</v>
      </c>
      <c r="E23" s="72" t="s">
        <v>18</v>
      </c>
      <c r="F23" s="63" t="s">
        <v>10</v>
      </c>
      <c r="G23" s="90">
        <v>100</v>
      </c>
      <c r="H23" s="87">
        <v>100</v>
      </c>
      <c r="I23" s="86">
        <f t="shared" si="0"/>
        <v>100</v>
      </c>
      <c r="J23" s="371">
        <f t="shared" ref="J23" si="4">((((I25+I24)/2)+I23)/2)</f>
        <v>100</v>
      </c>
      <c r="K23" s="410"/>
      <c r="L23" s="372"/>
      <c r="M23" s="512"/>
    </row>
    <row r="24" spans="1:13" x14ac:dyDescent="0.25">
      <c r="A24" s="381"/>
      <c r="B24" s="369"/>
      <c r="C24" s="369"/>
      <c r="D24" s="63" t="s">
        <v>7</v>
      </c>
      <c r="E24" s="147" t="s">
        <v>19</v>
      </c>
      <c r="F24" s="63" t="s">
        <v>13</v>
      </c>
      <c r="G24" s="90">
        <v>2</v>
      </c>
      <c r="H24" s="87">
        <v>2</v>
      </c>
      <c r="I24" s="86">
        <f t="shared" si="0"/>
        <v>100</v>
      </c>
      <c r="J24" s="372"/>
      <c r="K24" s="411"/>
      <c r="L24" s="372"/>
      <c r="M24" s="512"/>
    </row>
    <row r="25" spans="1:13" x14ac:dyDescent="0.25">
      <c r="A25" s="381"/>
      <c r="B25" s="370"/>
      <c r="C25" s="370"/>
      <c r="D25" s="63" t="s">
        <v>7</v>
      </c>
      <c r="E25" s="147" t="s">
        <v>20</v>
      </c>
      <c r="F25" s="63" t="s">
        <v>21</v>
      </c>
      <c r="G25" s="90">
        <v>122</v>
      </c>
      <c r="H25" s="87">
        <v>122</v>
      </c>
      <c r="I25" s="86">
        <f t="shared" si="0"/>
        <v>100</v>
      </c>
      <c r="J25" s="373"/>
      <c r="K25" s="412"/>
      <c r="L25" s="372"/>
      <c r="M25" s="512"/>
    </row>
    <row r="26" spans="1:13" ht="24" x14ac:dyDescent="0.25">
      <c r="A26" s="381"/>
      <c r="B26" s="374" t="s">
        <v>171</v>
      </c>
      <c r="C26" s="374" t="s">
        <v>5</v>
      </c>
      <c r="D26" s="25" t="s">
        <v>6</v>
      </c>
      <c r="E26" s="72" t="s">
        <v>41</v>
      </c>
      <c r="F26" s="25" t="s">
        <v>10</v>
      </c>
      <c r="G26" s="84">
        <v>100</v>
      </c>
      <c r="H26" s="59">
        <v>100</v>
      </c>
      <c r="I26" s="34">
        <f t="shared" ref="I26:I28" si="5">H26*100/G26</f>
        <v>100</v>
      </c>
      <c r="J26" s="371">
        <f>(((I27+I28)/2)+I26)/2</f>
        <v>100</v>
      </c>
      <c r="K26" s="364"/>
      <c r="L26" s="372"/>
      <c r="M26" s="512"/>
    </row>
    <row r="27" spans="1:13" x14ac:dyDescent="0.25">
      <c r="A27" s="381"/>
      <c r="B27" s="374"/>
      <c r="C27" s="374"/>
      <c r="D27" s="25" t="s">
        <v>7</v>
      </c>
      <c r="E27" s="72" t="s">
        <v>12</v>
      </c>
      <c r="F27" s="25" t="s">
        <v>13</v>
      </c>
      <c r="G27" s="84">
        <v>26</v>
      </c>
      <c r="H27" s="59">
        <v>26</v>
      </c>
      <c r="I27" s="34">
        <f t="shared" si="5"/>
        <v>100</v>
      </c>
      <c r="J27" s="372"/>
      <c r="K27" s="365"/>
      <c r="L27" s="372"/>
      <c r="M27" s="512"/>
    </row>
    <row r="28" spans="1:13" x14ac:dyDescent="0.25">
      <c r="A28" s="382"/>
      <c r="B28" s="374"/>
      <c r="C28" s="374"/>
      <c r="D28" s="25" t="s">
        <v>7</v>
      </c>
      <c r="E28" s="72" t="s">
        <v>42</v>
      </c>
      <c r="F28" s="25" t="s">
        <v>43</v>
      </c>
      <c r="G28" s="84">
        <v>1672</v>
      </c>
      <c r="H28" s="59">
        <v>1672</v>
      </c>
      <c r="I28" s="34">
        <f t="shared" si="5"/>
        <v>100</v>
      </c>
      <c r="J28" s="373"/>
      <c r="K28" s="366"/>
      <c r="L28" s="373"/>
      <c r="M28" s="513"/>
    </row>
    <row r="29" spans="1:13" x14ac:dyDescent="0.25">
      <c r="A29" s="150"/>
      <c r="B29" s="150"/>
      <c r="C29" s="150"/>
      <c r="D29" s="150"/>
      <c r="E29" s="150"/>
      <c r="F29" s="150"/>
      <c r="G29" s="150"/>
      <c r="H29" s="150"/>
      <c r="I29" s="150"/>
      <c r="J29" s="150" t="s">
        <v>160</v>
      </c>
      <c r="K29" s="150"/>
      <c r="L29" s="150"/>
      <c r="M29" s="150"/>
    </row>
  </sheetData>
  <autoFilter ref="A7:M29"/>
  <mergeCells count="34">
    <mergeCell ref="J8:J10"/>
    <mergeCell ref="J20:J22"/>
    <mergeCell ref="H2:M2"/>
    <mergeCell ref="H3:M3"/>
    <mergeCell ref="K20:K22"/>
    <mergeCell ref="J14:J16"/>
    <mergeCell ref="K14:K16"/>
    <mergeCell ref="J17:J19"/>
    <mergeCell ref="K17:K19"/>
    <mergeCell ref="M20:M28"/>
    <mergeCell ref="J23:J25"/>
    <mergeCell ref="K23:K25"/>
    <mergeCell ref="J26:J28"/>
    <mergeCell ref="K26:K28"/>
    <mergeCell ref="L8:L28"/>
    <mergeCell ref="M10:M11"/>
    <mergeCell ref="B6:H6"/>
    <mergeCell ref="A8:A28"/>
    <mergeCell ref="B8:B10"/>
    <mergeCell ref="C8:C10"/>
    <mergeCell ref="C14:C16"/>
    <mergeCell ref="B17:B19"/>
    <mergeCell ref="C17:C19"/>
    <mergeCell ref="B23:B25"/>
    <mergeCell ref="C23:C25"/>
    <mergeCell ref="B26:B28"/>
    <mergeCell ref="C26:C28"/>
    <mergeCell ref="B11:B13"/>
    <mergeCell ref="C11:C13"/>
    <mergeCell ref="J11:J13"/>
    <mergeCell ref="K11:K13"/>
    <mergeCell ref="B14:B16"/>
    <mergeCell ref="B20:B22"/>
    <mergeCell ref="C20:C22"/>
  </mergeCells>
  <pageMargins left="0.7" right="0.7" top="0.75" bottom="0.75" header="0.3" footer="0.3"/>
  <pageSetup paperSize="9" scale="4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4"/>
  <sheetViews>
    <sheetView view="pageBreakPreview" zoomScaleNormal="70" zoomScaleSheetLayoutView="100" workbookViewId="0">
      <selection activeCell="H2" sqref="H2:M2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7" width="15.85546875" style="1"/>
    <col min="8" max="8" width="17" style="1" customWidth="1"/>
    <col min="9" max="13" width="15.85546875" style="1"/>
    <col min="14" max="15" width="15.85546875" style="3"/>
    <col min="16" max="16384" width="15.85546875" style="1"/>
  </cols>
  <sheetData>
    <row r="1" spans="1:13" x14ac:dyDescent="0.25">
      <c r="H1" s="1" t="s">
        <v>220</v>
      </c>
    </row>
    <row r="2" spans="1:13" ht="15" customHeight="1" x14ac:dyDescent="0.25">
      <c r="H2" s="383" t="s">
        <v>59</v>
      </c>
      <c r="I2" s="383"/>
      <c r="J2" s="383"/>
      <c r="K2" s="383"/>
      <c r="L2" s="383"/>
      <c r="M2" s="383"/>
    </row>
    <row r="3" spans="1:13" x14ac:dyDescent="0.25">
      <c r="H3" s="383" t="s">
        <v>229</v>
      </c>
      <c r="I3" s="383"/>
      <c r="J3" s="383"/>
      <c r="K3" s="383"/>
      <c r="L3" s="383"/>
      <c r="M3" s="383"/>
    </row>
    <row r="4" spans="1:13" ht="18.75" customHeight="1" x14ac:dyDescent="0.25"/>
    <row r="5" spans="1:13" ht="18.75" x14ac:dyDescent="0.3">
      <c r="A5" s="150"/>
      <c r="B5" s="376" t="s">
        <v>8</v>
      </c>
      <c r="C5" s="376"/>
      <c r="D5" s="376"/>
      <c r="E5" s="376"/>
      <c r="F5" s="376"/>
      <c r="G5" s="376"/>
      <c r="H5" s="376"/>
      <c r="I5" s="150"/>
      <c r="J5" s="150"/>
      <c r="K5" s="150"/>
      <c r="L5" s="150"/>
      <c r="M5" s="150"/>
    </row>
    <row r="6" spans="1:13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3" ht="114.75" customHeight="1" x14ac:dyDescent="0.25">
      <c r="A7" s="10" t="s">
        <v>148</v>
      </c>
      <c r="B7" s="12" t="s">
        <v>129</v>
      </c>
      <c r="C7" s="13" t="s">
        <v>0</v>
      </c>
      <c r="D7" s="12" t="s">
        <v>130</v>
      </c>
      <c r="E7" s="13" t="s">
        <v>1</v>
      </c>
      <c r="F7" s="13" t="s">
        <v>2</v>
      </c>
      <c r="G7" s="56" t="s">
        <v>3</v>
      </c>
      <c r="H7" s="56" t="s">
        <v>4</v>
      </c>
      <c r="I7" s="147" t="s">
        <v>24</v>
      </c>
      <c r="J7" s="147" t="s">
        <v>25</v>
      </c>
      <c r="K7" s="147" t="s">
        <v>131</v>
      </c>
      <c r="L7" s="147" t="s">
        <v>149</v>
      </c>
      <c r="M7" s="13" t="s">
        <v>26</v>
      </c>
    </row>
    <row r="8" spans="1:13" ht="72" x14ac:dyDescent="0.25">
      <c r="A8" s="417" t="s">
        <v>29</v>
      </c>
      <c r="B8" s="374" t="s">
        <v>16</v>
      </c>
      <c r="C8" s="374" t="s">
        <v>5</v>
      </c>
      <c r="D8" s="63" t="s">
        <v>6</v>
      </c>
      <c r="E8" s="147" t="s">
        <v>9</v>
      </c>
      <c r="F8" s="63" t="s">
        <v>10</v>
      </c>
      <c r="G8" s="85">
        <v>100</v>
      </c>
      <c r="H8" s="85">
        <v>100</v>
      </c>
      <c r="I8" s="149">
        <f t="shared" ref="I8:I19" si="0">H8/G8*100</f>
        <v>100</v>
      </c>
      <c r="J8" s="371">
        <f>((((I10+I9)/2)+I8)/2)</f>
        <v>99.944320712694875</v>
      </c>
      <c r="K8" s="371"/>
      <c r="L8" s="371" t="s">
        <v>151</v>
      </c>
      <c r="M8" s="146">
        <f>(J8+J11+J14+J17+J20)/5</f>
        <v>100.11109518932338</v>
      </c>
    </row>
    <row r="9" spans="1:13" x14ac:dyDescent="0.25">
      <c r="A9" s="417"/>
      <c r="B9" s="374"/>
      <c r="C9" s="374"/>
      <c r="D9" s="63" t="s">
        <v>7</v>
      </c>
      <c r="E9" s="147" t="s">
        <v>12</v>
      </c>
      <c r="F9" s="63" t="s">
        <v>13</v>
      </c>
      <c r="G9" s="85">
        <v>19</v>
      </c>
      <c r="H9" s="85">
        <v>19</v>
      </c>
      <c r="I9" s="149">
        <f t="shared" si="0"/>
        <v>100</v>
      </c>
      <c r="J9" s="372"/>
      <c r="K9" s="372"/>
      <c r="L9" s="372"/>
      <c r="M9" s="45"/>
    </row>
    <row r="10" spans="1:13" x14ac:dyDescent="0.25">
      <c r="A10" s="417"/>
      <c r="B10" s="374"/>
      <c r="C10" s="374"/>
      <c r="D10" s="63" t="s">
        <v>7</v>
      </c>
      <c r="E10" s="147" t="s">
        <v>14</v>
      </c>
      <c r="F10" s="63" t="s">
        <v>15</v>
      </c>
      <c r="G10" s="85">
        <v>2245</v>
      </c>
      <c r="H10" s="85">
        <v>2240</v>
      </c>
      <c r="I10" s="149">
        <f t="shared" si="0"/>
        <v>99.777282850779514</v>
      </c>
      <c r="J10" s="373"/>
      <c r="K10" s="373"/>
      <c r="L10" s="372"/>
      <c r="M10" s="45"/>
    </row>
    <row r="11" spans="1:13" ht="72" x14ac:dyDescent="0.25">
      <c r="A11" s="417"/>
      <c r="B11" s="374" t="s">
        <v>11</v>
      </c>
      <c r="C11" s="374" t="s">
        <v>5</v>
      </c>
      <c r="D11" s="63" t="s">
        <v>6</v>
      </c>
      <c r="E11" s="147" t="s">
        <v>9</v>
      </c>
      <c r="F11" s="63" t="s">
        <v>10</v>
      </c>
      <c r="G11" s="85">
        <v>100</v>
      </c>
      <c r="H11" s="85">
        <v>100</v>
      </c>
      <c r="I11" s="149">
        <f t="shared" si="0"/>
        <v>100</v>
      </c>
      <c r="J11" s="371">
        <f>((((I13+I12)/2)+I11)/2)</f>
        <v>100.33341726061357</v>
      </c>
      <c r="K11" s="371" t="s">
        <v>225</v>
      </c>
      <c r="L11" s="372"/>
      <c r="M11" s="154" t="s">
        <v>161</v>
      </c>
    </row>
    <row r="12" spans="1:13" x14ac:dyDescent="0.25">
      <c r="A12" s="417"/>
      <c r="B12" s="374"/>
      <c r="C12" s="374"/>
      <c r="D12" s="63" t="s">
        <v>7</v>
      </c>
      <c r="E12" s="147" t="s">
        <v>12</v>
      </c>
      <c r="F12" s="63" t="s">
        <v>13</v>
      </c>
      <c r="G12" s="85">
        <v>70</v>
      </c>
      <c r="H12" s="85">
        <v>71</v>
      </c>
      <c r="I12" s="149">
        <f t="shared" si="0"/>
        <v>101.42857142857142</v>
      </c>
      <c r="J12" s="372"/>
      <c r="K12" s="372"/>
      <c r="L12" s="372"/>
      <c r="M12" s="45"/>
    </row>
    <row r="13" spans="1:13" x14ac:dyDescent="0.25">
      <c r="A13" s="417"/>
      <c r="B13" s="374"/>
      <c r="C13" s="374"/>
      <c r="D13" s="63" t="s">
        <v>7</v>
      </c>
      <c r="E13" s="147" t="s">
        <v>14</v>
      </c>
      <c r="F13" s="63" t="s">
        <v>15</v>
      </c>
      <c r="G13" s="85">
        <v>7376</v>
      </c>
      <c r="H13" s="85">
        <v>7369</v>
      </c>
      <c r="I13" s="149">
        <f t="shared" si="0"/>
        <v>99.905097613882859</v>
      </c>
      <c r="J13" s="373"/>
      <c r="K13" s="373"/>
      <c r="L13" s="372"/>
      <c r="M13" s="45"/>
    </row>
    <row r="14" spans="1:13" ht="24" x14ac:dyDescent="0.25">
      <c r="A14" s="417"/>
      <c r="B14" s="374" t="s">
        <v>22</v>
      </c>
      <c r="C14" s="374" t="s">
        <v>5</v>
      </c>
      <c r="D14" s="63" t="s">
        <v>6</v>
      </c>
      <c r="E14" s="147" t="s">
        <v>18</v>
      </c>
      <c r="F14" s="63" t="s">
        <v>10</v>
      </c>
      <c r="G14" s="85">
        <v>100</v>
      </c>
      <c r="H14" s="85">
        <v>100</v>
      </c>
      <c r="I14" s="149">
        <f t="shared" si="0"/>
        <v>100</v>
      </c>
      <c r="J14" s="371">
        <f>((((I16+I15)/2)+I14)/2)</f>
        <v>99.944320712694875</v>
      </c>
      <c r="K14" s="410"/>
      <c r="L14" s="372"/>
      <c r="M14" s="45"/>
    </row>
    <row r="15" spans="1:13" x14ac:dyDescent="0.25">
      <c r="A15" s="417"/>
      <c r="B15" s="374"/>
      <c r="C15" s="374"/>
      <c r="D15" s="63" t="s">
        <v>7</v>
      </c>
      <c r="E15" s="147" t="s">
        <v>19</v>
      </c>
      <c r="F15" s="63" t="s">
        <v>13</v>
      </c>
      <c r="G15" s="85">
        <v>19</v>
      </c>
      <c r="H15" s="85">
        <v>19</v>
      </c>
      <c r="I15" s="149">
        <f t="shared" si="0"/>
        <v>100</v>
      </c>
      <c r="J15" s="372"/>
      <c r="K15" s="411"/>
      <c r="L15" s="372"/>
      <c r="M15" s="45"/>
    </row>
    <row r="16" spans="1:13" x14ac:dyDescent="0.25">
      <c r="A16" s="417"/>
      <c r="B16" s="374"/>
      <c r="C16" s="374"/>
      <c r="D16" s="63" t="s">
        <v>7</v>
      </c>
      <c r="E16" s="147" t="s">
        <v>20</v>
      </c>
      <c r="F16" s="63" t="s">
        <v>21</v>
      </c>
      <c r="G16" s="85">
        <v>2245</v>
      </c>
      <c r="H16" s="85">
        <v>2240</v>
      </c>
      <c r="I16" s="149">
        <f t="shared" si="0"/>
        <v>99.777282850779514</v>
      </c>
      <c r="J16" s="373"/>
      <c r="K16" s="412"/>
      <c r="L16" s="372"/>
      <c r="M16" s="45"/>
    </row>
    <row r="17" spans="1:13" ht="24" x14ac:dyDescent="0.25">
      <c r="A17" s="417"/>
      <c r="B17" s="374" t="s">
        <v>17</v>
      </c>
      <c r="C17" s="374" t="s">
        <v>5</v>
      </c>
      <c r="D17" s="63" t="s">
        <v>6</v>
      </c>
      <c r="E17" s="147" t="s">
        <v>18</v>
      </c>
      <c r="F17" s="63" t="s">
        <v>10</v>
      </c>
      <c r="G17" s="85">
        <v>100</v>
      </c>
      <c r="H17" s="85">
        <v>100</v>
      </c>
      <c r="I17" s="149">
        <f t="shared" si="0"/>
        <v>100</v>
      </c>
      <c r="J17" s="371">
        <f>((((I19+I18)/2)+I17)/2)</f>
        <v>100.33341726061357</v>
      </c>
      <c r="K17" s="371" t="s">
        <v>225</v>
      </c>
      <c r="L17" s="372"/>
      <c r="M17" s="45"/>
    </row>
    <row r="18" spans="1:13" x14ac:dyDescent="0.25">
      <c r="A18" s="417"/>
      <c r="B18" s="374"/>
      <c r="C18" s="374"/>
      <c r="D18" s="63" t="s">
        <v>7</v>
      </c>
      <c r="E18" s="147" t="s">
        <v>19</v>
      </c>
      <c r="F18" s="63" t="s">
        <v>13</v>
      </c>
      <c r="G18" s="85">
        <v>70</v>
      </c>
      <c r="H18" s="85">
        <v>71</v>
      </c>
      <c r="I18" s="149">
        <f t="shared" si="0"/>
        <v>101.42857142857142</v>
      </c>
      <c r="J18" s="372"/>
      <c r="K18" s="372"/>
      <c r="L18" s="372"/>
      <c r="M18" s="512"/>
    </row>
    <row r="19" spans="1:13" x14ac:dyDescent="0.25">
      <c r="A19" s="417"/>
      <c r="B19" s="374"/>
      <c r="C19" s="374"/>
      <c r="D19" s="63" t="s">
        <v>7</v>
      </c>
      <c r="E19" s="147" t="s">
        <v>20</v>
      </c>
      <c r="F19" s="63" t="s">
        <v>21</v>
      </c>
      <c r="G19" s="85">
        <v>7376</v>
      </c>
      <c r="H19" s="85">
        <v>7369</v>
      </c>
      <c r="I19" s="149">
        <f t="shared" si="0"/>
        <v>99.905097613882859</v>
      </c>
      <c r="J19" s="373"/>
      <c r="K19" s="373"/>
      <c r="L19" s="372"/>
      <c r="M19" s="512"/>
    </row>
    <row r="20" spans="1:13" ht="24" x14ac:dyDescent="0.25">
      <c r="A20" s="417"/>
      <c r="B20" s="374" t="s">
        <v>171</v>
      </c>
      <c r="C20" s="374" t="s">
        <v>5</v>
      </c>
      <c r="D20" s="25" t="s">
        <v>6</v>
      </c>
      <c r="E20" s="72" t="s">
        <v>41</v>
      </c>
      <c r="F20" s="25" t="s">
        <v>10</v>
      </c>
      <c r="G20" s="84">
        <v>100</v>
      </c>
      <c r="H20" s="59">
        <v>100</v>
      </c>
      <c r="I20" s="149">
        <f t="shared" ref="I20:I22" si="1">H20*100/G20</f>
        <v>100</v>
      </c>
      <c r="J20" s="371">
        <f>(((I21+I22)/2)+I20)/2</f>
        <v>100</v>
      </c>
      <c r="K20" s="494"/>
      <c r="L20" s="372"/>
      <c r="M20" s="512"/>
    </row>
    <row r="21" spans="1:13" x14ac:dyDescent="0.25">
      <c r="A21" s="417"/>
      <c r="B21" s="374"/>
      <c r="C21" s="374"/>
      <c r="D21" s="25" t="s">
        <v>7</v>
      </c>
      <c r="E21" s="72" t="s">
        <v>12</v>
      </c>
      <c r="F21" s="25" t="s">
        <v>13</v>
      </c>
      <c r="G21" s="84">
        <v>24</v>
      </c>
      <c r="H21" s="59">
        <v>24</v>
      </c>
      <c r="I21" s="149">
        <f t="shared" si="1"/>
        <v>100</v>
      </c>
      <c r="J21" s="372"/>
      <c r="K21" s="495"/>
      <c r="L21" s="372"/>
      <c r="M21" s="512"/>
    </row>
    <row r="22" spans="1:13" x14ac:dyDescent="0.25">
      <c r="A22" s="417"/>
      <c r="B22" s="374"/>
      <c r="C22" s="374"/>
      <c r="D22" s="25" t="s">
        <v>7</v>
      </c>
      <c r="E22" s="72" t="s">
        <v>42</v>
      </c>
      <c r="F22" s="25" t="s">
        <v>43</v>
      </c>
      <c r="G22" s="84">
        <v>1688</v>
      </c>
      <c r="H22" s="59">
        <v>1688</v>
      </c>
      <c r="I22" s="149">
        <f t="shared" si="1"/>
        <v>100</v>
      </c>
      <c r="J22" s="373"/>
      <c r="K22" s="496"/>
      <c r="L22" s="373"/>
      <c r="M22" s="513"/>
    </row>
    <row r="23" spans="1:13" x14ac:dyDescent="0.25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 x14ac:dyDescent="0.25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</row>
  </sheetData>
  <autoFilter ref="A7:M22"/>
  <mergeCells count="26">
    <mergeCell ref="H2:M2"/>
    <mergeCell ref="H3:M3"/>
    <mergeCell ref="B11:B13"/>
    <mergeCell ref="C11:C13"/>
    <mergeCell ref="J11:J13"/>
    <mergeCell ref="K11:K13"/>
    <mergeCell ref="K8:K10"/>
    <mergeCell ref="L8:L22"/>
    <mergeCell ref="B5:H5"/>
    <mergeCell ref="M18:M22"/>
    <mergeCell ref="K14:K16"/>
    <mergeCell ref="K17:K19"/>
    <mergeCell ref="K20:K22"/>
    <mergeCell ref="A8:A22"/>
    <mergeCell ref="B8:B10"/>
    <mergeCell ref="C8:C10"/>
    <mergeCell ref="J8:J10"/>
    <mergeCell ref="J14:J16"/>
    <mergeCell ref="B14:B16"/>
    <mergeCell ref="C14:C16"/>
    <mergeCell ref="C20:C22"/>
    <mergeCell ref="J20:J22"/>
    <mergeCell ref="B20:B22"/>
    <mergeCell ref="B17:B19"/>
    <mergeCell ref="C17:C19"/>
    <mergeCell ref="J17:J19"/>
  </mergeCells>
  <pageMargins left="0.7" right="0.7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AC38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45.28515625" customWidth="1"/>
    <col min="2" max="13" width="7.85546875" customWidth="1"/>
    <col min="14" max="14" width="8.7109375" customWidth="1"/>
    <col min="22" max="22" width="38" customWidth="1"/>
  </cols>
  <sheetData>
    <row r="3" spans="1:29" ht="107.25" customHeight="1" x14ac:dyDescent="0.25">
      <c r="A3" s="519" t="s">
        <v>133</v>
      </c>
      <c r="B3" s="521" t="s">
        <v>134</v>
      </c>
      <c r="C3" s="521"/>
      <c r="D3" s="521"/>
      <c r="E3" s="521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V3" s="521" t="s">
        <v>133</v>
      </c>
      <c r="W3" s="521" t="s">
        <v>134</v>
      </c>
      <c r="X3" s="521"/>
      <c r="Y3" s="521"/>
      <c r="Z3" s="521"/>
      <c r="AA3" s="521"/>
      <c r="AB3" s="521"/>
      <c r="AC3" s="521"/>
    </row>
    <row r="4" spans="1:29" ht="159" customHeight="1" x14ac:dyDescent="0.25">
      <c r="A4" s="520"/>
      <c r="B4" s="197" t="s">
        <v>53</v>
      </c>
      <c r="C4" s="197" t="s">
        <v>179</v>
      </c>
      <c r="D4" s="197" t="s">
        <v>48</v>
      </c>
      <c r="E4" s="208" t="s">
        <v>195</v>
      </c>
      <c r="F4" s="197" t="s">
        <v>47</v>
      </c>
      <c r="G4" s="197" t="s">
        <v>45</v>
      </c>
      <c r="H4" s="197" t="s">
        <v>180</v>
      </c>
      <c r="I4" s="197" t="s">
        <v>181</v>
      </c>
      <c r="J4" s="197" t="s">
        <v>182</v>
      </c>
      <c r="K4" s="208" t="s">
        <v>196</v>
      </c>
      <c r="L4" s="197" t="s">
        <v>183</v>
      </c>
      <c r="M4" s="197" t="s">
        <v>51</v>
      </c>
      <c r="N4" s="208" t="s">
        <v>194</v>
      </c>
      <c r="O4" s="197" t="s">
        <v>49</v>
      </c>
      <c r="P4" s="197" t="s">
        <v>56</v>
      </c>
      <c r="Q4" s="197" t="s">
        <v>46</v>
      </c>
      <c r="R4" s="197" t="s">
        <v>57</v>
      </c>
      <c r="S4" s="197" t="s">
        <v>44</v>
      </c>
      <c r="V4" s="521"/>
      <c r="W4" s="198" t="s">
        <v>141</v>
      </c>
      <c r="X4" s="197" t="s">
        <v>142</v>
      </c>
      <c r="Y4" s="197" t="s">
        <v>156</v>
      </c>
      <c r="Z4" s="197" t="s">
        <v>143</v>
      </c>
      <c r="AA4" s="197" t="s">
        <v>144</v>
      </c>
      <c r="AB4" s="197" t="s">
        <v>145</v>
      </c>
      <c r="AC4" s="197" t="s">
        <v>146</v>
      </c>
    </row>
    <row r="5" spans="1:29" ht="68.25" customHeight="1" x14ac:dyDescent="0.25">
      <c r="A5" s="37" t="s">
        <v>61</v>
      </c>
      <c r="B5" s="119">
        <v>100</v>
      </c>
      <c r="C5" s="119"/>
      <c r="D5" s="221">
        <v>99.73</v>
      </c>
      <c r="E5" s="119">
        <v>99.79</v>
      </c>
      <c r="F5" s="282">
        <v>97.57</v>
      </c>
      <c r="G5" s="211"/>
      <c r="H5" s="97">
        <v>99.8</v>
      </c>
      <c r="I5" s="211"/>
      <c r="J5" s="97">
        <v>98.74</v>
      </c>
      <c r="K5" s="211">
        <v>99.62</v>
      </c>
      <c r="L5" s="211">
        <v>95.45</v>
      </c>
      <c r="M5" s="330"/>
      <c r="N5" s="300">
        <v>98.47</v>
      </c>
      <c r="O5" s="330"/>
      <c r="P5" s="256">
        <v>99.52</v>
      </c>
      <c r="Q5" s="315">
        <v>98.39</v>
      </c>
      <c r="R5" s="265">
        <v>99.32</v>
      </c>
      <c r="S5" s="278"/>
      <c r="V5" s="25" t="s">
        <v>16</v>
      </c>
      <c r="W5" s="94">
        <v>99.31</v>
      </c>
      <c r="X5" s="94">
        <v>100.61</v>
      </c>
      <c r="Y5" s="94">
        <v>101.81</v>
      </c>
      <c r="Z5" s="94">
        <v>105.23</v>
      </c>
      <c r="AA5" s="94">
        <v>98.07</v>
      </c>
      <c r="AB5" s="94">
        <v>99.94</v>
      </c>
      <c r="AC5" s="94">
        <v>99.64</v>
      </c>
    </row>
    <row r="6" spans="1:29" ht="70.5" customHeight="1" x14ac:dyDescent="0.25">
      <c r="A6" s="37" t="s">
        <v>62</v>
      </c>
      <c r="B6" s="119">
        <v>101.37</v>
      </c>
      <c r="C6" s="119"/>
      <c r="D6" s="221">
        <v>100.51</v>
      </c>
      <c r="E6" s="119">
        <v>99.91</v>
      </c>
      <c r="F6" s="282">
        <v>103.27</v>
      </c>
      <c r="G6" s="211"/>
      <c r="H6" s="97">
        <v>99.87</v>
      </c>
      <c r="I6" s="97">
        <v>100</v>
      </c>
      <c r="J6" s="97">
        <v>99.72</v>
      </c>
      <c r="K6" s="211">
        <v>99.9</v>
      </c>
      <c r="L6" s="211">
        <v>99.9</v>
      </c>
      <c r="M6" s="330"/>
      <c r="N6" s="300">
        <v>103.14</v>
      </c>
      <c r="O6" s="330"/>
      <c r="P6" s="256">
        <v>98.81</v>
      </c>
      <c r="Q6" s="315">
        <v>99.84</v>
      </c>
      <c r="R6" s="265">
        <v>97.79</v>
      </c>
      <c r="S6" s="278"/>
      <c r="V6" s="25" t="s">
        <v>11</v>
      </c>
      <c r="W6" s="94">
        <v>99.93</v>
      </c>
      <c r="X6" s="94">
        <v>100.68</v>
      </c>
      <c r="Y6" s="94">
        <v>100.58</v>
      </c>
      <c r="Z6" s="94">
        <v>100.27</v>
      </c>
      <c r="AA6" s="94">
        <v>99.13</v>
      </c>
      <c r="AB6" s="94">
        <v>100.33</v>
      </c>
      <c r="AC6" s="94">
        <v>100.51</v>
      </c>
    </row>
    <row r="7" spans="1:29" ht="51.75" customHeight="1" x14ac:dyDescent="0.25">
      <c r="A7" s="107" t="s">
        <v>178</v>
      </c>
      <c r="B7" s="119">
        <v>100</v>
      </c>
      <c r="C7" s="119"/>
      <c r="D7" s="221">
        <v>99.73</v>
      </c>
      <c r="E7" s="119">
        <v>99.79</v>
      </c>
      <c r="F7" s="282">
        <v>97.57</v>
      </c>
      <c r="G7" s="211"/>
      <c r="H7" s="97">
        <v>99.8</v>
      </c>
      <c r="I7" s="211"/>
      <c r="J7" s="97">
        <v>98.74</v>
      </c>
      <c r="K7" s="211">
        <v>99.34</v>
      </c>
      <c r="L7" s="97">
        <v>95.45</v>
      </c>
      <c r="M7" s="330"/>
      <c r="N7" s="300">
        <v>98.47</v>
      </c>
      <c r="O7" s="330"/>
      <c r="P7" s="256">
        <v>99.17</v>
      </c>
      <c r="Q7" s="315">
        <v>98.39</v>
      </c>
      <c r="R7" s="265">
        <v>100</v>
      </c>
      <c r="S7" s="278"/>
      <c r="V7" s="25" t="s">
        <v>22</v>
      </c>
      <c r="W7" s="94">
        <v>99.31</v>
      </c>
      <c r="X7" s="94">
        <v>100.61</v>
      </c>
      <c r="Y7" s="94">
        <v>101.81</v>
      </c>
      <c r="Z7" s="94">
        <v>105.63</v>
      </c>
      <c r="AA7" s="94">
        <v>97.77</v>
      </c>
      <c r="AB7" s="94">
        <v>99.94</v>
      </c>
      <c r="AC7" s="94">
        <v>99.64</v>
      </c>
    </row>
    <row r="8" spans="1:29" ht="45.75" customHeight="1" x14ac:dyDescent="0.25">
      <c r="A8" s="37" t="s">
        <v>65</v>
      </c>
      <c r="B8" s="119">
        <v>101.37</v>
      </c>
      <c r="C8" s="119"/>
      <c r="D8" s="221">
        <v>100.53</v>
      </c>
      <c r="E8" s="119">
        <v>99.9</v>
      </c>
      <c r="F8" s="282">
        <v>103.27</v>
      </c>
      <c r="G8" s="211"/>
      <c r="H8" s="211">
        <v>99.87</v>
      </c>
      <c r="I8" s="97">
        <v>100</v>
      </c>
      <c r="J8" s="97">
        <v>99.72</v>
      </c>
      <c r="K8" s="211">
        <v>99.89</v>
      </c>
      <c r="L8" s="97">
        <v>99.9</v>
      </c>
      <c r="M8" s="330"/>
      <c r="N8" s="300">
        <v>103.14</v>
      </c>
      <c r="O8" s="330"/>
      <c r="P8" s="256">
        <v>98.61</v>
      </c>
      <c r="Q8" s="315">
        <v>99.84</v>
      </c>
      <c r="R8" s="265">
        <v>97.6</v>
      </c>
      <c r="S8" s="278"/>
      <c r="V8" s="25" t="s">
        <v>17</v>
      </c>
      <c r="W8" s="94">
        <v>99.7</v>
      </c>
      <c r="X8" s="94">
        <v>100.7</v>
      </c>
      <c r="Y8" s="94">
        <v>100.71</v>
      </c>
      <c r="Z8" s="94">
        <v>100.28</v>
      </c>
      <c r="AA8" s="94">
        <v>99.11</v>
      </c>
      <c r="AB8" s="94">
        <v>100.33</v>
      </c>
      <c r="AC8" s="94">
        <v>100.54</v>
      </c>
    </row>
    <row r="9" spans="1:29" ht="42.75" customHeight="1" x14ac:dyDescent="0.25">
      <c r="A9" s="37" t="s">
        <v>155</v>
      </c>
      <c r="B9" s="119"/>
      <c r="C9" s="119"/>
      <c r="D9" s="221"/>
      <c r="E9" s="119"/>
      <c r="F9" s="282"/>
      <c r="G9" s="211"/>
      <c r="H9" s="211"/>
      <c r="I9" s="211"/>
      <c r="J9" s="97"/>
      <c r="K9" s="211">
        <v>100</v>
      </c>
      <c r="L9" s="211"/>
      <c r="M9" s="330"/>
      <c r="N9" s="300"/>
      <c r="O9" s="330"/>
      <c r="P9" s="256">
        <v>100</v>
      </c>
      <c r="Q9" s="315"/>
      <c r="R9" s="265"/>
      <c r="S9" s="278"/>
      <c r="V9" s="25" t="s">
        <v>23</v>
      </c>
      <c r="W9" s="94"/>
      <c r="X9" s="94"/>
      <c r="Y9" s="94"/>
      <c r="Z9" s="94">
        <v>100</v>
      </c>
      <c r="AA9" s="94"/>
      <c r="AB9" s="94"/>
      <c r="AC9" s="94"/>
    </row>
    <row r="10" spans="1:29" ht="42.75" customHeight="1" x14ac:dyDescent="0.25">
      <c r="A10" s="37" t="s">
        <v>117</v>
      </c>
      <c r="B10" s="119"/>
      <c r="C10" s="119"/>
      <c r="D10" s="221">
        <v>100</v>
      </c>
      <c r="E10" s="119">
        <v>100</v>
      </c>
      <c r="F10" s="282"/>
      <c r="G10" s="211"/>
      <c r="H10" s="211"/>
      <c r="I10" s="211"/>
      <c r="J10" s="97"/>
      <c r="K10" s="211">
        <v>100</v>
      </c>
      <c r="L10" s="211"/>
      <c r="M10" s="330"/>
      <c r="N10" s="300"/>
      <c r="O10" s="330"/>
      <c r="P10" s="256">
        <v>100</v>
      </c>
      <c r="Q10" s="315"/>
      <c r="R10" s="265">
        <v>100</v>
      </c>
      <c r="S10" s="278"/>
      <c r="V10" s="25" t="s">
        <v>147</v>
      </c>
      <c r="W10" s="94">
        <v>100</v>
      </c>
      <c r="X10" s="94"/>
      <c r="Y10" s="94">
        <v>100</v>
      </c>
      <c r="Z10" s="94">
        <v>100</v>
      </c>
      <c r="AA10" s="94">
        <v>100</v>
      </c>
      <c r="AB10" s="94"/>
      <c r="AC10" s="94">
        <v>100</v>
      </c>
    </row>
    <row r="11" spans="1:29" ht="42.75" customHeight="1" x14ac:dyDescent="0.25">
      <c r="A11" s="37" t="s">
        <v>173</v>
      </c>
      <c r="B11" s="119"/>
      <c r="C11" s="119"/>
      <c r="D11" s="221"/>
      <c r="E11" s="119"/>
      <c r="F11" s="282"/>
      <c r="G11" s="211"/>
      <c r="H11" s="211"/>
      <c r="I11" s="211"/>
      <c r="J11" s="97"/>
      <c r="K11" s="211"/>
      <c r="L11" s="211"/>
      <c r="M11" s="330"/>
      <c r="N11" s="300"/>
      <c r="O11" s="330"/>
      <c r="P11" s="256"/>
      <c r="Q11" s="315"/>
      <c r="R11" s="265"/>
      <c r="S11" s="278"/>
      <c r="V11" s="25" t="s">
        <v>170</v>
      </c>
      <c r="W11" s="94"/>
      <c r="X11" s="94"/>
      <c r="Y11" s="94"/>
      <c r="Z11" s="94"/>
      <c r="AA11" s="94">
        <v>100</v>
      </c>
      <c r="AB11" s="94"/>
      <c r="AC11" s="94"/>
    </row>
    <row r="12" spans="1:29" ht="39.75" customHeight="1" x14ac:dyDescent="0.25">
      <c r="A12" s="37" t="s">
        <v>135</v>
      </c>
      <c r="B12" s="119"/>
      <c r="C12" s="119"/>
      <c r="D12" s="221"/>
      <c r="E12" s="119"/>
      <c r="F12" s="282"/>
      <c r="G12" s="211"/>
      <c r="H12" s="211"/>
      <c r="I12" s="211"/>
      <c r="J12" s="97"/>
      <c r="K12" s="211"/>
      <c r="L12" s="211"/>
      <c r="M12" s="330"/>
      <c r="N12" s="300"/>
      <c r="O12" s="330"/>
      <c r="P12" s="256"/>
      <c r="Q12" s="315"/>
      <c r="R12" s="265"/>
      <c r="S12" s="278"/>
      <c r="V12" s="25" t="s">
        <v>118</v>
      </c>
      <c r="W12" s="94"/>
      <c r="X12" s="94">
        <v>100</v>
      </c>
      <c r="Y12" s="94"/>
      <c r="Z12" s="94">
        <v>100</v>
      </c>
      <c r="AA12" s="94"/>
      <c r="AB12" s="94"/>
      <c r="AC12" s="94"/>
    </row>
    <row r="13" spans="1:29" ht="54.75" customHeight="1" x14ac:dyDescent="0.25">
      <c r="A13" s="37" t="s">
        <v>32</v>
      </c>
      <c r="B13" s="119">
        <v>98.9</v>
      </c>
      <c r="C13" s="119">
        <v>101.15</v>
      </c>
      <c r="D13" s="221">
        <v>99.17</v>
      </c>
      <c r="E13" s="119">
        <v>100</v>
      </c>
      <c r="F13" s="282">
        <v>100</v>
      </c>
      <c r="G13" s="97">
        <v>100</v>
      </c>
      <c r="H13" s="97">
        <v>98.28</v>
      </c>
      <c r="I13" s="97">
        <v>100</v>
      </c>
      <c r="J13" s="97">
        <v>100.8</v>
      </c>
      <c r="K13" s="211">
        <v>100</v>
      </c>
      <c r="L13" s="211">
        <v>97.37</v>
      </c>
      <c r="M13" s="330">
        <v>100</v>
      </c>
      <c r="N13" s="300">
        <v>107.14</v>
      </c>
      <c r="O13" s="330">
        <v>99.73</v>
      </c>
      <c r="P13" s="256">
        <v>100</v>
      </c>
      <c r="Q13" s="315">
        <v>100</v>
      </c>
      <c r="R13" s="265">
        <v>100</v>
      </c>
      <c r="S13" s="278">
        <v>101.61</v>
      </c>
      <c r="V13" s="95" t="s">
        <v>171</v>
      </c>
      <c r="W13" s="96">
        <v>100</v>
      </c>
      <c r="X13" s="96">
        <v>100</v>
      </c>
      <c r="Y13" s="96"/>
      <c r="Z13" s="96">
        <v>100</v>
      </c>
      <c r="AA13" s="96">
        <v>100</v>
      </c>
      <c r="AB13" s="97">
        <v>100</v>
      </c>
      <c r="AC13" s="96"/>
    </row>
    <row r="14" spans="1:29" ht="44.25" customHeight="1" x14ac:dyDescent="0.25">
      <c r="A14" s="37" t="s">
        <v>185</v>
      </c>
      <c r="B14" s="119">
        <v>116.67</v>
      </c>
      <c r="C14" s="119">
        <v>106.25</v>
      </c>
      <c r="D14" s="221">
        <v>108.33</v>
      </c>
      <c r="E14" s="119">
        <v>100</v>
      </c>
      <c r="F14" s="282"/>
      <c r="G14" s="97"/>
      <c r="H14" s="211">
        <v>100</v>
      </c>
      <c r="I14" s="211"/>
      <c r="J14" s="97">
        <v>100</v>
      </c>
      <c r="K14" s="97">
        <v>100</v>
      </c>
      <c r="L14" s="211"/>
      <c r="M14" s="330"/>
      <c r="N14" s="300"/>
      <c r="O14" s="330">
        <v>105</v>
      </c>
      <c r="P14" s="256">
        <v>100</v>
      </c>
      <c r="Q14" s="315"/>
      <c r="R14" s="265">
        <v>100</v>
      </c>
      <c r="S14" s="278">
        <v>100</v>
      </c>
    </row>
    <row r="15" spans="1:29" ht="45" customHeight="1" x14ac:dyDescent="0.25">
      <c r="A15" s="37" t="s">
        <v>96</v>
      </c>
      <c r="B15" s="119"/>
      <c r="C15" s="119">
        <v>100</v>
      </c>
      <c r="D15" s="97"/>
      <c r="E15" s="96"/>
      <c r="F15" s="97">
        <v>100</v>
      </c>
      <c r="G15" s="211"/>
      <c r="H15" s="211"/>
      <c r="I15" s="211"/>
      <c r="J15" s="97">
        <v>100</v>
      </c>
      <c r="K15" s="97">
        <v>100</v>
      </c>
      <c r="L15" s="211"/>
      <c r="M15" s="97"/>
      <c r="N15" s="97"/>
      <c r="O15" s="97">
        <v>100</v>
      </c>
      <c r="P15" s="97">
        <v>100</v>
      </c>
      <c r="Q15" s="97"/>
      <c r="R15" s="97"/>
      <c r="S15" s="97">
        <v>100</v>
      </c>
    </row>
    <row r="16" spans="1:29" ht="44.25" customHeight="1" x14ac:dyDescent="0.25">
      <c r="A16" s="37" t="s">
        <v>100</v>
      </c>
      <c r="B16" s="119"/>
      <c r="C16" s="119">
        <v>100</v>
      </c>
      <c r="D16" s="221"/>
      <c r="E16" s="119"/>
      <c r="F16" s="282"/>
      <c r="G16" s="211"/>
      <c r="H16" s="211"/>
      <c r="I16" s="211"/>
      <c r="J16" s="97">
        <v>100</v>
      </c>
      <c r="K16" s="211"/>
      <c r="L16" s="97">
        <v>100</v>
      </c>
      <c r="M16" s="330"/>
      <c r="N16" s="300"/>
      <c r="O16" s="330"/>
      <c r="P16" s="256">
        <v>100</v>
      </c>
      <c r="Q16" s="315"/>
      <c r="R16" s="265"/>
      <c r="S16" s="278"/>
    </row>
    <row r="17" spans="1:19" ht="48" x14ac:dyDescent="0.25">
      <c r="A17" s="37" t="s">
        <v>36</v>
      </c>
      <c r="B17" s="96"/>
      <c r="C17" s="97"/>
      <c r="D17" s="97"/>
      <c r="E17" s="96"/>
      <c r="F17" s="97"/>
      <c r="G17" s="97"/>
      <c r="H17" s="97"/>
      <c r="I17" s="211"/>
      <c r="J17" s="97"/>
      <c r="K17" s="211"/>
      <c r="L17" s="211"/>
      <c r="M17" s="97">
        <v>100</v>
      </c>
      <c r="N17" s="97"/>
      <c r="O17" s="97"/>
      <c r="P17" s="97"/>
      <c r="Q17" s="97"/>
      <c r="R17" s="97"/>
      <c r="S17" s="97"/>
    </row>
    <row r="18" spans="1:19" ht="48" x14ac:dyDescent="0.25">
      <c r="A18" s="37" t="s">
        <v>34</v>
      </c>
      <c r="B18" s="119">
        <v>101.21</v>
      </c>
      <c r="C18" s="119">
        <v>100</v>
      </c>
      <c r="D18" s="221">
        <v>98.44</v>
      </c>
      <c r="E18" s="119">
        <v>97.67</v>
      </c>
      <c r="F18" s="282">
        <v>100</v>
      </c>
      <c r="G18" s="218">
        <v>100</v>
      </c>
      <c r="H18" s="178">
        <v>100</v>
      </c>
      <c r="I18" s="290">
        <v>100</v>
      </c>
      <c r="J18" s="330">
        <v>98.45</v>
      </c>
      <c r="K18" s="234">
        <v>100</v>
      </c>
      <c r="L18" s="315">
        <v>100</v>
      </c>
      <c r="M18" s="330">
        <v>100</v>
      </c>
      <c r="N18" s="300">
        <v>100</v>
      </c>
      <c r="O18" s="330">
        <v>100</v>
      </c>
      <c r="P18" s="256">
        <v>100</v>
      </c>
      <c r="Q18" s="315">
        <v>100</v>
      </c>
      <c r="R18" s="265">
        <v>101.04</v>
      </c>
      <c r="S18" s="278">
        <v>102.7</v>
      </c>
    </row>
    <row r="19" spans="1:19" ht="34.5" customHeight="1" x14ac:dyDescent="0.25">
      <c r="A19" s="37" t="s">
        <v>95</v>
      </c>
      <c r="B19" s="119">
        <v>100</v>
      </c>
      <c r="C19" s="119">
        <v>109.38</v>
      </c>
      <c r="D19" s="221">
        <v>100</v>
      </c>
      <c r="E19" s="119">
        <v>100</v>
      </c>
      <c r="F19" s="282">
        <v>100</v>
      </c>
      <c r="G19" s="97">
        <v>100</v>
      </c>
      <c r="H19" s="97">
        <v>100</v>
      </c>
      <c r="I19" s="97">
        <v>100</v>
      </c>
      <c r="J19" s="97">
        <v>100</v>
      </c>
      <c r="K19" s="97"/>
      <c r="L19" s="97">
        <v>91.67</v>
      </c>
      <c r="M19" s="330"/>
      <c r="N19" s="300">
        <v>100</v>
      </c>
      <c r="O19" s="330">
        <v>102</v>
      </c>
      <c r="P19" s="256">
        <v>100</v>
      </c>
      <c r="Q19" s="315">
        <v>100</v>
      </c>
      <c r="R19" s="265"/>
      <c r="S19" s="278">
        <v>100</v>
      </c>
    </row>
    <row r="20" spans="1:19" ht="40.5" customHeight="1" x14ac:dyDescent="0.25">
      <c r="A20" s="37" t="s">
        <v>102</v>
      </c>
      <c r="B20" s="119"/>
      <c r="C20" s="119">
        <v>100</v>
      </c>
      <c r="D20" s="221"/>
      <c r="E20" s="119"/>
      <c r="F20" s="282"/>
      <c r="G20" s="211"/>
      <c r="H20" s="211"/>
      <c r="I20" s="211"/>
      <c r="J20" s="97">
        <v>100</v>
      </c>
      <c r="K20" s="97">
        <v>100</v>
      </c>
      <c r="L20" s="211"/>
      <c r="M20" s="330"/>
      <c r="N20" s="300">
        <v>100</v>
      </c>
      <c r="O20" s="330">
        <v>105</v>
      </c>
      <c r="P20" s="256">
        <v>100</v>
      </c>
      <c r="Q20" s="315"/>
      <c r="R20" s="265"/>
      <c r="S20" s="278"/>
    </row>
    <row r="21" spans="1:19" ht="45.75" customHeight="1" x14ac:dyDescent="0.25">
      <c r="A21" s="37" t="s">
        <v>136</v>
      </c>
      <c r="B21" s="119">
        <v>100</v>
      </c>
      <c r="C21" s="119">
        <v>100</v>
      </c>
      <c r="D21" s="221"/>
      <c r="E21" s="119"/>
      <c r="F21" s="282"/>
      <c r="G21" s="211">
        <v>100</v>
      </c>
      <c r="H21" s="97">
        <v>100</v>
      </c>
      <c r="I21" s="211"/>
      <c r="J21" s="97">
        <v>100</v>
      </c>
      <c r="K21" s="211"/>
      <c r="L21" s="211"/>
      <c r="M21" s="330"/>
      <c r="N21" s="300"/>
      <c r="O21" s="330">
        <v>100</v>
      </c>
      <c r="P21" s="256"/>
      <c r="Q21" s="315"/>
      <c r="R21" s="265"/>
      <c r="S21" s="278"/>
    </row>
    <row r="22" spans="1:19" ht="48.75" customHeight="1" x14ac:dyDescent="0.25">
      <c r="A22" s="25" t="s">
        <v>37</v>
      </c>
      <c r="B22" s="119">
        <v>100</v>
      </c>
      <c r="C22" s="119">
        <v>98.68</v>
      </c>
      <c r="D22" s="221">
        <v>118.18</v>
      </c>
      <c r="E22" s="119">
        <v>100</v>
      </c>
      <c r="F22" s="282">
        <v>100</v>
      </c>
      <c r="G22" s="97">
        <v>100</v>
      </c>
      <c r="H22" s="97">
        <v>100</v>
      </c>
      <c r="I22" s="211"/>
      <c r="J22" s="97">
        <v>103.13</v>
      </c>
      <c r="K22" s="97">
        <v>100</v>
      </c>
      <c r="L22" s="97">
        <v>100</v>
      </c>
      <c r="M22" s="330"/>
      <c r="N22" s="300">
        <v>108.33</v>
      </c>
      <c r="O22" s="330">
        <v>100</v>
      </c>
      <c r="P22" s="256">
        <v>100</v>
      </c>
      <c r="Q22" s="315"/>
      <c r="R22" s="265">
        <v>105.56</v>
      </c>
      <c r="S22" s="278">
        <v>102.63</v>
      </c>
    </row>
    <row r="23" spans="1:19" ht="48" x14ac:dyDescent="0.25">
      <c r="A23" s="37" t="s">
        <v>39</v>
      </c>
      <c r="B23" s="119"/>
      <c r="C23" s="119"/>
      <c r="D23" s="221"/>
      <c r="E23" s="119"/>
      <c r="F23" s="282"/>
      <c r="G23" s="211"/>
      <c r="H23" s="211"/>
      <c r="I23" s="211"/>
      <c r="J23" s="97"/>
      <c r="K23" s="211"/>
      <c r="L23" s="211"/>
      <c r="M23" s="330"/>
      <c r="N23" s="300"/>
      <c r="O23" s="330"/>
      <c r="P23" s="256"/>
      <c r="Q23" s="315"/>
      <c r="R23" s="265"/>
      <c r="S23" s="278"/>
    </row>
    <row r="24" spans="1:19" s="31" customFormat="1" ht="39" customHeight="1" x14ac:dyDescent="0.25">
      <c r="A24" s="108" t="s">
        <v>137</v>
      </c>
      <c r="B24" s="109"/>
      <c r="C24" s="119"/>
      <c r="D24" s="221"/>
      <c r="E24" s="109"/>
      <c r="F24" s="282">
        <v>100</v>
      </c>
      <c r="G24" s="211"/>
      <c r="H24" s="211"/>
      <c r="I24" s="211"/>
      <c r="J24" s="97">
        <v>100</v>
      </c>
      <c r="K24" s="211"/>
      <c r="L24" s="211"/>
      <c r="M24" s="330"/>
      <c r="N24" s="300"/>
      <c r="O24" s="330"/>
      <c r="P24" s="256"/>
      <c r="Q24" s="315"/>
      <c r="R24" s="265"/>
      <c r="S24" s="278"/>
    </row>
    <row r="25" spans="1:19" s="31" customFormat="1" ht="40.5" customHeight="1" x14ac:dyDescent="0.25">
      <c r="A25" s="108" t="s">
        <v>184</v>
      </c>
      <c r="B25" s="109"/>
      <c r="C25" s="119"/>
      <c r="D25" s="221"/>
      <c r="E25" s="109"/>
      <c r="F25" s="282"/>
      <c r="G25" s="211"/>
      <c r="H25" s="211"/>
      <c r="I25" s="211"/>
      <c r="J25" s="97"/>
      <c r="K25" s="211"/>
      <c r="L25" s="211"/>
      <c r="M25" s="330"/>
      <c r="N25" s="300"/>
      <c r="O25" s="330"/>
      <c r="P25" s="256"/>
      <c r="Q25" s="315"/>
      <c r="R25" s="265"/>
      <c r="S25" s="278"/>
    </row>
    <row r="26" spans="1:19" ht="33.75" customHeight="1" x14ac:dyDescent="0.25">
      <c r="A26" s="37" t="s">
        <v>138</v>
      </c>
      <c r="B26" s="119"/>
      <c r="C26" s="119"/>
      <c r="D26" s="221"/>
      <c r="E26" s="119"/>
      <c r="F26" s="282"/>
      <c r="G26" s="211"/>
      <c r="H26" s="211"/>
      <c r="I26" s="211"/>
      <c r="J26" s="97"/>
      <c r="K26" s="211"/>
      <c r="L26" s="211"/>
      <c r="M26" s="330"/>
      <c r="N26" s="300"/>
      <c r="O26" s="330"/>
      <c r="P26" s="256"/>
      <c r="Q26" s="315"/>
      <c r="R26" s="265"/>
      <c r="S26" s="278"/>
    </row>
    <row r="27" spans="1:19" ht="34.5" customHeight="1" x14ac:dyDescent="0.25">
      <c r="A27" s="37" t="s">
        <v>139</v>
      </c>
      <c r="B27" s="119"/>
      <c r="C27" s="119"/>
      <c r="D27" s="221"/>
      <c r="E27" s="119"/>
      <c r="F27" s="282"/>
      <c r="G27" s="211"/>
      <c r="H27" s="211"/>
      <c r="I27" s="211"/>
      <c r="J27" s="97"/>
      <c r="K27" s="211"/>
      <c r="L27" s="211"/>
      <c r="M27" s="330"/>
      <c r="N27" s="300">
        <v>100</v>
      </c>
      <c r="O27" s="330"/>
      <c r="P27" s="256"/>
      <c r="Q27" s="315"/>
      <c r="R27" s="265"/>
      <c r="S27" s="278">
        <v>100</v>
      </c>
    </row>
    <row r="28" spans="1:19" ht="30.75" customHeight="1" x14ac:dyDescent="0.25">
      <c r="A28" s="37" t="s">
        <v>140</v>
      </c>
      <c r="B28" s="119"/>
      <c r="C28" s="119"/>
      <c r="D28" s="221"/>
      <c r="E28" s="119"/>
      <c r="F28" s="282"/>
      <c r="G28" s="211"/>
      <c r="H28" s="211"/>
      <c r="I28" s="211"/>
      <c r="J28" s="97"/>
      <c r="K28" s="211"/>
      <c r="L28" s="211"/>
      <c r="M28" s="330"/>
      <c r="N28" s="300">
        <v>100</v>
      </c>
      <c r="O28" s="330"/>
      <c r="P28" s="256"/>
      <c r="Q28" s="315"/>
      <c r="R28" s="265"/>
      <c r="S28" s="278">
        <v>100</v>
      </c>
    </row>
    <row r="29" spans="1:19" ht="39" customHeight="1" x14ac:dyDescent="0.25">
      <c r="A29" s="37" t="s">
        <v>78</v>
      </c>
      <c r="B29" s="119">
        <v>100</v>
      </c>
      <c r="C29" s="119">
        <v>100</v>
      </c>
      <c r="D29" s="221">
        <v>100</v>
      </c>
      <c r="E29" s="119">
        <v>100</v>
      </c>
      <c r="F29" s="282">
        <v>100</v>
      </c>
      <c r="G29" s="97">
        <v>100</v>
      </c>
      <c r="H29" s="97">
        <v>100</v>
      </c>
      <c r="I29" s="211"/>
      <c r="J29" s="97">
        <v>100</v>
      </c>
      <c r="K29" s="211"/>
      <c r="L29" s="97">
        <v>100</v>
      </c>
      <c r="M29" s="330">
        <v>100</v>
      </c>
      <c r="N29" s="300">
        <v>100</v>
      </c>
      <c r="O29" s="330">
        <v>100</v>
      </c>
      <c r="P29" s="256"/>
      <c r="Q29" s="315"/>
      <c r="R29" s="265">
        <v>100</v>
      </c>
      <c r="S29" s="278">
        <v>100</v>
      </c>
    </row>
    <row r="30" spans="1:19" ht="38.25" customHeight="1" x14ac:dyDescent="0.25">
      <c r="A30" s="37" t="s">
        <v>83</v>
      </c>
      <c r="B30" s="119"/>
      <c r="C30" s="119"/>
      <c r="D30" s="221"/>
      <c r="E30" s="119"/>
      <c r="F30" s="282"/>
      <c r="G30" s="211"/>
      <c r="H30" s="211"/>
      <c r="I30" s="211"/>
      <c r="J30" s="97"/>
      <c r="K30" s="211"/>
      <c r="L30" s="211"/>
      <c r="M30" s="330"/>
      <c r="N30" s="300">
        <v>100</v>
      </c>
      <c r="O30" s="330"/>
      <c r="P30" s="256"/>
      <c r="Q30" s="315"/>
      <c r="R30" s="265"/>
      <c r="S30" s="278">
        <v>100</v>
      </c>
    </row>
    <row r="31" spans="1:19" ht="41.25" customHeight="1" x14ac:dyDescent="0.25">
      <c r="A31" s="25" t="s">
        <v>40</v>
      </c>
      <c r="B31" s="119">
        <v>99.6</v>
      </c>
      <c r="C31" s="119">
        <v>100</v>
      </c>
      <c r="D31" s="221">
        <v>103.41</v>
      </c>
      <c r="E31" s="119">
        <v>100</v>
      </c>
      <c r="F31" s="282">
        <v>100</v>
      </c>
      <c r="G31" s="218"/>
      <c r="H31" s="178">
        <v>100</v>
      </c>
      <c r="I31" s="290">
        <v>100</v>
      </c>
      <c r="J31" s="330">
        <v>100</v>
      </c>
      <c r="K31" s="234">
        <v>100</v>
      </c>
      <c r="L31" s="315">
        <v>100</v>
      </c>
      <c r="M31" s="330">
        <v>100</v>
      </c>
      <c r="N31" s="300">
        <v>100</v>
      </c>
      <c r="O31" s="330">
        <v>100</v>
      </c>
      <c r="P31" s="256">
        <v>100</v>
      </c>
      <c r="Q31" s="315">
        <v>100</v>
      </c>
      <c r="R31" s="265">
        <v>100</v>
      </c>
      <c r="S31" s="278">
        <v>103.33</v>
      </c>
    </row>
    <row r="32" spans="1:19" ht="41.25" customHeight="1" x14ac:dyDescent="0.25">
      <c r="A32" s="25" t="s">
        <v>171</v>
      </c>
      <c r="B32" s="119"/>
      <c r="C32" s="119"/>
      <c r="D32" s="221">
        <v>100</v>
      </c>
      <c r="E32" s="119">
        <v>100</v>
      </c>
      <c r="F32" s="282">
        <v>100</v>
      </c>
      <c r="G32" s="218">
        <v>100</v>
      </c>
      <c r="H32" s="178">
        <v>100</v>
      </c>
      <c r="I32" s="290"/>
      <c r="J32" s="330"/>
      <c r="K32" s="234"/>
      <c r="L32" s="315"/>
      <c r="M32" s="330"/>
      <c r="N32" s="300"/>
      <c r="O32" s="330"/>
      <c r="P32" s="256">
        <v>100</v>
      </c>
      <c r="Q32" s="315"/>
      <c r="R32" s="265"/>
      <c r="S32" s="278">
        <v>100</v>
      </c>
    </row>
    <row r="33" spans="1:19" ht="47.25" customHeight="1" x14ac:dyDescent="0.25">
      <c r="A33" s="25" t="s">
        <v>107</v>
      </c>
      <c r="B33" s="119">
        <v>100</v>
      </c>
      <c r="C33" s="119"/>
      <c r="D33" s="221">
        <v>100</v>
      </c>
      <c r="E33" s="119"/>
      <c r="F33" s="282"/>
      <c r="G33" s="211"/>
      <c r="H33" s="211"/>
      <c r="I33" s="211"/>
      <c r="J33" s="97"/>
      <c r="K33" s="211"/>
      <c r="L33" s="211"/>
      <c r="M33" s="330">
        <v>100</v>
      </c>
      <c r="N33" s="300"/>
      <c r="O33" s="330"/>
      <c r="P33" s="256"/>
      <c r="Q33" s="315"/>
      <c r="R33" s="265">
        <v>100</v>
      </c>
      <c r="S33" s="278">
        <v>100</v>
      </c>
    </row>
    <row r="34" spans="1:19" x14ac:dyDescent="0.25">
      <c r="A34" s="37"/>
      <c r="B34" s="19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196"/>
      <c r="B35" s="196"/>
    </row>
    <row r="36" spans="1:19" x14ac:dyDescent="0.25">
      <c r="A36" s="196"/>
      <c r="B36" s="196"/>
      <c r="C36" s="196"/>
    </row>
    <row r="37" spans="1:19" x14ac:dyDescent="0.25">
      <c r="A37" s="196"/>
      <c r="B37" s="196"/>
      <c r="C37" s="196"/>
    </row>
    <row r="38" spans="1:19" x14ac:dyDescent="0.25">
      <c r="A38" s="196"/>
      <c r="B38" s="196"/>
      <c r="C38" s="196"/>
    </row>
  </sheetData>
  <mergeCells count="4">
    <mergeCell ref="A3:A4"/>
    <mergeCell ref="B3:S3"/>
    <mergeCell ref="V3:V4"/>
    <mergeCell ref="W3:AC3"/>
  </mergeCells>
  <pageMargins left="0.11811023622047245" right="0.11811023622047245" top="0.15748031496062992" bottom="0.15748031496062992" header="0" footer="0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6"/>
  <sheetViews>
    <sheetView view="pageBreakPreview" zoomScaleNormal="70" zoomScaleSheetLayoutView="100" workbookViewId="0">
      <pane xSplit="3" topLeftCell="D1" activePane="topRight" state="frozen"/>
      <selection activeCell="E14" sqref="E14"/>
      <selection pane="topRight" activeCell="K27" sqref="K27:K28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55" customFormat="1" x14ac:dyDescent="0.25">
      <c r="I1" s="55" t="s">
        <v>199</v>
      </c>
      <c r="O1" s="3"/>
      <c r="P1" s="3"/>
    </row>
    <row r="2" spans="1:16" s="55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55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55" customFormat="1" ht="18.75" customHeight="1" x14ac:dyDescent="0.25">
      <c r="O4" s="3"/>
      <c r="P4" s="3"/>
    </row>
    <row r="5" spans="1:16" s="55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108.75" customHeight="1" x14ac:dyDescent="0.25">
      <c r="A7" s="205" t="s">
        <v>128</v>
      </c>
      <c r="B7" s="205" t="s">
        <v>153</v>
      </c>
      <c r="C7" s="206" t="s">
        <v>129</v>
      </c>
      <c r="D7" s="207" t="s">
        <v>0</v>
      </c>
      <c r="E7" s="206" t="s">
        <v>130</v>
      </c>
      <c r="F7" s="207" t="s">
        <v>1</v>
      </c>
      <c r="G7" s="207" t="s">
        <v>2</v>
      </c>
      <c r="H7" s="207" t="s">
        <v>3</v>
      </c>
      <c r="I7" s="207" t="s">
        <v>4</v>
      </c>
      <c r="J7" s="207" t="s">
        <v>24</v>
      </c>
      <c r="K7" s="207" t="s">
        <v>25</v>
      </c>
      <c r="L7" s="207" t="s">
        <v>131</v>
      </c>
      <c r="M7" s="207" t="s">
        <v>132</v>
      </c>
      <c r="N7" s="207" t="s">
        <v>26</v>
      </c>
    </row>
    <row r="8" spans="1:16" ht="72" x14ac:dyDescent="0.25">
      <c r="A8" s="404" t="s">
        <v>242</v>
      </c>
      <c r="B8" s="388" t="s">
        <v>60</v>
      </c>
      <c r="C8" s="407" t="s">
        <v>61</v>
      </c>
      <c r="D8" s="407" t="s">
        <v>5</v>
      </c>
      <c r="E8" s="183" t="s">
        <v>6</v>
      </c>
      <c r="F8" s="183" t="s">
        <v>9</v>
      </c>
      <c r="G8" s="112" t="s">
        <v>10</v>
      </c>
      <c r="H8" s="90">
        <v>100</v>
      </c>
      <c r="I8" s="90">
        <v>100</v>
      </c>
      <c r="J8" s="90">
        <f>I8/H8*100</f>
        <v>100</v>
      </c>
      <c r="K8" s="391">
        <f t="shared" ref="K8" si="0">((((J10+J9)/2)+J8)/2)</f>
        <v>99.791666666666671</v>
      </c>
      <c r="L8" s="135"/>
      <c r="M8" s="410" t="s">
        <v>154</v>
      </c>
      <c r="N8" s="176">
        <f>(K8+K11+K14+K17+K20+K23+K25+K27+K29+K31+K33+K36+K39)/13</f>
        <v>99.77471226387091</v>
      </c>
    </row>
    <row r="9" spans="1:16" x14ac:dyDescent="0.25">
      <c r="A9" s="405"/>
      <c r="B9" s="389"/>
      <c r="C9" s="408"/>
      <c r="D9" s="408"/>
      <c r="E9" s="183" t="s">
        <v>7</v>
      </c>
      <c r="F9" s="183" t="s">
        <v>12</v>
      </c>
      <c r="G9" s="112" t="s">
        <v>13</v>
      </c>
      <c r="H9" s="90">
        <v>10</v>
      </c>
      <c r="I9" s="90">
        <v>10</v>
      </c>
      <c r="J9" s="110">
        <f t="shared" ref="J9:J41" si="1">I9/H9*100</f>
        <v>100</v>
      </c>
      <c r="K9" s="392"/>
      <c r="L9" s="135"/>
      <c r="M9" s="411"/>
      <c r="N9" s="57"/>
    </row>
    <row r="10" spans="1:16" x14ac:dyDescent="0.25">
      <c r="A10" s="405"/>
      <c r="B10" s="390"/>
      <c r="C10" s="409"/>
      <c r="D10" s="409"/>
      <c r="E10" s="183" t="s">
        <v>7</v>
      </c>
      <c r="F10" s="183" t="s">
        <v>14</v>
      </c>
      <c r="G10" s="112" t="s">
        <v>21</v>
      </c>
      <c r="H10" s="90">
        <v>480</v>
      </c>
      <c r="I10" s="90">
        <v>476</v>
      </c>
      <c r="J10" s="110">
        <f t="shared" si="1"/>
        <v>99.166666666666671</v>
      </c>
      <c r="K10" s="393"/>
      <c r="L10" s="135"/>
      <c r="M10" s="411"/>
      <c r="N10" s="57"/>
    </row>
    <row r="11" spans="1:16" ht="72" x14ac:dyDescent="0.25">
      <c r="A11" s="405"/>
      <c r="B11" s="388" t="s">
        <v>63</v>
      </c>
      <c r="C11" s="407" t="s">
        <v>62</v>
      </c>
      <c r="D11" s="407" t="s">
        <v>5</v>
      </c>
      <c r="E11" s="183" t="s">
        <v>6</v>
      </c>
      <c r="F11" s="183" t="s">
        <v>9</v>
      </c>
      <c r="G11" s="112" t="s">
        <v>10</v>
      </c>
      <c r="H11" s="90">
        <v>100</v>
      </c>
      <c r="I11" s="90">
        <v>100</v>
      </c>
      <c r="J11" s="90">
        <f t="shared" si="1"/>
        <v>100</v>
      </c>
      <c r="K11" s="391">
        <f t="shared" ref="K11" si="2">((((J13+J12)/2)+J11)/2)</f>
        <v>99.908616187989566</v>
      </c>
      <c r="L11" s="135"/>
      <c r="M11" s="411"/>
      <c r="N11" s="174" t="s">
        <v>161</v>
      </c>
    </row>
    <row r="12" spans="1:16" x14ac:dyDescent="0.25">
      <c r="A12" s="405"/>
      <c r="B12" s="389"/>
      <c r="C12" s="408"/>
      <c r="D12" s="408"/>
      <c r="E12" s="183" t="s">
        <v>7</v>
      </c>
      <c r="F12" s="183" t="s">
        <v>12</v>
      </c>
      <c r="G12" s="112" t="s">
        <v>13</v>
      </c>
      <c r="H12" s="90">
        <v>20</v>
      </c>
      <c r="I12" s="90">
        <v>20</v>
      </c>
      <c r="J12" s="110">
        <f t="shared" si="1"/>
        <v>100</v>
      </c>
      <c r="K12" s="392"/>
      <c r="L12" s="135"/>
      <c r="M12" s="411"/>
      <c r="N12" s="57"/>
    </row>
    <row r="13" spans="1:16" x14ac:dyDescent="0.25">
      <c r="A13" s="405"/>
      <c r="B13" s="390"/>
      <c r="C13" s="409"/>
      <c r="D13" s="409"/>
      <c r="E13" s="183" t="s">
        <v>7</v>
      </c>
      <c r="F13" s="183" t="s">
        <v>14</v>
      </c>
      <c r="G13" s="112" t="s">
        <v>111</v>
      </c>
      <c r="H13" s="90">
        <v>1915</v>
      </c>
      <c r="I13" s="90">
        <v>1908</v>
      </c>
      <c r="J13" s="110">
        <f t="shared" si="1"/>
        <v>99.634464751958234</v>
      </c>
      <c r="K13" s="393"/>
      <c r="L13" s="135"/>
      <c r="M13" s="411"/>
      <c r="N13" s="57"/>
    </row>
    <row r="14" spans="1:16" ht="72" x14ac:dyDescent="0.25">
      <c r="A14" s="405"/>
      <c r="B14" s="403" t="s">
        <v>66</v>
      </c>
      <c r="C14" s="368" t="s">
        <v>114</v>
      </c>
      <c r="D14" s="374" t="s">
        <v>5</v>
      </c>
      <c r="E14" s="175" t="s">
        <v>6</v>
      </c>
      <c r="F14" s="175" t="s">
        <v>9</v>
      </c>
      <c r="G14" s="25" t="s">
        <v>10</v>
      </c>
      <c r="H14" s="80">
        <v>100</v>
      </c>
      <c r="I14" s="80">
        <v>100</v>
      </c>
      <c r="J14" s="90">
        <f t="shared" si="1"/>
        <v>100</v>
      </c>
      <c r="K14" s="391">
        <f t="shared" ref="K14" si="3">((((J16+J15)/2)+J14)/2)</f>
        <v>99.791666666666671</v>
      </c>
      <c r="L14" s="180"/>
      <c r="M14" s="411"/>
      <c r="N14" s="57"/>
    </row>
    <row r="15" spans="1:16" x14ac:dyDescent="0.25">
      <c r="A15" s="405"/>
      <c r="B15" s="403"/>
      <c r="C15" s="369"/>
      <c r="D15" s="374"/>
      <c r="E15" s="175" t="s">
        <v>7</v>
      </c>
      <c r="F15" s="175" t="s">
        <v>12</v>
      </c>
      <c r="G15" s="25" t="s">
        <v>13</v>
      </c>
      <c r="H15" s="80">
        <v>10</v>
      </c>
      <c r="I15" s="80">
        <v>10</v>
      </c>
      <c r="J15" s="110">
        <f t="shared" si="1"/>
        <v>100</v>
      </c>
      <c r="K15" s="392"/>
      <c r="L15" s="135"/>
      <c r="M15" s="411"/>
      <c r="N15" s="57"/>
    </row>
    <row r="16" spans="1:16" x14ac:dyDescent="0.25">
      <c r="A16" s="405"/>
      <c r="B16" s="403"/>
      <c r="C16" s="370"/>
      <c r="D16" s="374"/>
      <c r="E16" s="175" t="s">
        <v>7</v>
      </c>
      <c r="F16" s="175" t="s">
        <v>14</v>
      </c>
      <c r="G16" s="25" t="s">
        <v>21</v>
      </c>
      <c r="H16" s="80">
        <v>480</v>
      </c>
      <c r="I16" s="80">
        <v>476</v>
      </c>
      <c r="J16" s="110">
        <f t="shared" si="1"/>
        <v>99.166666666666671</v>
      </c>
      <c r="K16" s="393"/>
      <c r="L16" s="180"/>
      <c r="M16" s="411"/>
      <c r="N16" s="57"/>
    </row>
    <row r="17" spans="1:14" ht="72" x14ac:dyDescent="0.25">
      <c r="A17" s="405"/>
      <c r="B17" s="403" t="s">
        <v>67</v>
      </c>
      <c r="C17" s="374" t="s">
        <v>115</v>
      </c>
      <c r="D17" s="374" t="s">
        <v>5</v>
      </c>
      <c r="E17" s="175" t="s">
        <v>6</v>
      </c>
      <c r="F17" s="175" t="s">
        <v>9</v>
      </c>
      <c r="G17" s="25" t="s">
        <v>10</v>
      </c>
      <c r="H17" s="80">
        <v>100</v>
      </c>
      <c r="I17" s="80">
        <v>100</v>
      </c>
      <c r="J17" s="90">
        <f t="shared" si="1"/>
        <v>100</v>
      </c>
      <c r="K17" s="391">
        <f t="shared" ref="K17" si="4">((((J19+J18)/2)+J17)/2)</f>
        <v>99.904891304347828</v>
      </c>
      <c r="L17" s="180"/>
      <c r="M17" s="411"/>
      <c r="N17" s="57"/>
    </row>
    <row r="18" spans="1:14" x14ac:dyDescent="0.25">
      <c r="A18" s="405"/>
      <c r="B18" s="403"/>
      <c r="C18" s="374"/>
      <c r="D18" s="374"/>
      <c r="E18" s="175" t="s">
        <v>7</v>
      </c>
      <c r="F18" s="175" t="s">
        <v>12</v>
      </c>
      <c r="G18" s="25" t="s">
        <v>13</v>
      </c>
      <c r="H18" s="81">
        <v>19</v>
      </c>
      <c r="I18" s="81">
        <v>19</v>
      </c>
      <c r="J18" s="110">
        <f t="shared" si="1"/>
        <v>100</v>
      </c>
      <c r="K18" s="392"/>
      <c r="L18" s="135"/>
      <c r="M18" s="411"/>
      <c r="N18" s="57"/>
    </row>
    <row r="19" spans="1:14" x14ac:dyDescent="0.25">
      <c r="A19" s="405"/>
      <c r="B19" s="403"/>
      <c r="C19" s="374"/>
      <c r="D19" s="374"/>
      <c r="E19" s="175" t="s">
        <v>7</v>
      </c>
      <c r="F19" s="175" t="s">
        <v>14</v>
      </c>
      <c r="G19" s="25" t="s">
        <v>21</v>
      </c>
      <c r="H19" s="85">
        <v>1840</v>
      </c>
      <c r="I19" s="199">
        <v>1833</v>
      </c>
      <c r="J19" s="110">
        <f>I19/H19*100</f>
        <v>99.619565217391298</v>
      </c>
      <c r="K19" s="393"/>
      <c r="L19" s="180"/>
      <c r="M19" s="411"/>
      <c r="N19" s="57"/>
    </row>
    <row r="20" spans="1:14" ht="24" x14ac:dyDescent="0.25">
      <c r="A20" s="405"/>
      <c r="B20" s="200"/>
      <c r="C20" s="397" t="s">
        <v>58</v>
      </c>
      <c r="D20" s="397" t="s">
        <v>5</v>
      </c>
      <c r="E20" s="179" t="s">
        <v>6</v>
      </c>
      <c r="F20" s="179" t="s">
        <v>18</v>
      </c>
      <c r="G20" s="59" t="s">
        <v>10</v>
      </c>
      <c r="H20" s="87">
        <v>100</v>
      </c>
      <c r="I20" s="87">
        <v>100</v>
      </c>
      <c r="J20" s="209">
        <f t="shared" si="1"/>
        <v>100</v>
      </c>
      <c r="K20" s="391">
        <f t="shared" ref="K20" si="5">((((J22+J21)/2)+J20)/2)</f>
        <v>100</v>
      </c>
      <c r="L20" s="399"/>
      <c r="M20" s="411"/>
      <c r="N20" s="201"/>
    </row>
    <row r="21" spans="1:14" x14ac:dyDescent="0.25">
      <c r="A21" s="405"/>
      <c r="B21" s="200"/>
      <c r="C21" s="398"/>
      <c r="D21" s="398"/>
      <c r="E21" s="179" t="s">
        <v>7</v>
      </c>
      <c r="F21" s="179" t="s">
        <v>19</v>
      </c>
      <c r="G21" s="59" t="s">
        <v>13</v>
      </c>
      <c r="H21" s="87">
        <v>1</v>
      </c>
      <c r="I21" s="87">
        <v>1</v>
      </c>
      <c r="J21" s="105">
        <f t="shared" si="1"/>
        <v>100</v>
      </c>
      <c r="K21" s="392"/>
      <c r="L21" s="400"/>
      <c r="M21" s="411"/>
      <c r="N21" s="201"/>
    </row>
    <row r="22" spans="1:14" x14ac:dyDescent="0.25">
      <c r="A22" s="405"/>
      <c r="B22" s="200"/>
      <c r="C22" s="394"/>
      <c r="D22" s="394"/>
      <c r="E22" s="179" t="s">
        <v>7</v>
      </c>
      <c r="F22" s="179" t="s">
        <v>20</v>
      </c>
      <c r="G22" s="59" t="s">
        <v>21</v>
      </c>
      <c r="H22" s="87">
        <v>75</v>
      </c>
      <c r="I22" s="87">
        <v>75</v>
      </c>
      <c r="J22" s="105">
        <f t="shared" si="1"/>
        <v>100</v>
      </c>
      <c r="K22" s="393"/>
      <c r="L22" s="401"/>
      <c r="M22" s="411"/>
      <c r="N22" s="201"/>
    </row>
    <row r="23" spans="1:14" ht="36" x14ac:dyDescent="0.25">
      <c r="A23" s="405"/>
      <c r="B23" s="402" t="s">
        <v>68</v>
      </c>
      <c r="C23" s="374" t="s">
        <v>32</v>
      </c>
      <c r="D23" s="374" t="s">
        <v>5</v>
      </c>
      <c r="E23" s="175" t="s">
        <v>6</v>
      </c>
      <c r="F23" s="175" t="s">
        <v>33</v>
      </c>
      <c r="G23" s="25" t="s">
        <v>10</v>
      </c>
      <c r="H23" s="99">
        <v>100</v>
      </c>
      <c r="I23" s="99">
        <v>100</v>
      </c>
      <c r="J23" s="90">
        <f t="shared" si="1"/>
        <v>100</v>
      </c>
      <c r="K23" s="364">
        <f>(J23+J24)/2</f>
        <v>100</v>
      </c>
      <c r="L23" s="180" t="s">
        <v>160</v>
      </c>
      <c r="M23" s="411"/>
      <c r="N23" s="57"/>
    </row>
    <row r="24" spans="1:14" x14ac:dyDescent="0.25">
      <c r="A24" s="405"/>
      <c r="B24" s="402"/>
      <c r="C24" s="374"/>
      <c r="D24" s="374"/>
      <c r="E24" s="175" t="s">
        <v>7</v>
      </c>
      <c r="F24" s="175" t="s">
        <v>12</v>
      </c>
      <c r="G24" s="25" t="s">
        <v>13</v>
      </c>
      <c r="H24" s="104">
        <v>62</v>
      </c>
      <c r="I24" s="104">
        <v>62</v>
      </c>
      <c r="J24" s="110">
        <f t="shared" si="1"/>
        <v>100</v>
      </c>
      <c r="K24" s="366"/>
      <c r="L24" s="180"/>
      <c r="M24" s="411"/>
      <c r="N24" s="57"/>
    </row>
    <row r="25" spans="1:14" ht="36" x14ac:dyDescent="0.25">
      <c r="A25" s="405"/>
      <c r="B25" s="202"/>
      <c r="C25" s="387" t="s">
        <v>72</v>
      </c>
      <c r="D25" s="387" t="s">
        <v>5</v>
      </c>
      <c r="E25" s="179" t="s">
        <v>6</v>
      </c>
      <c r="F25" s="179" t="s">
        <v>33</v>
      </c>
      <c r="G25" s="74" t="s">
        <v>10</v>
      </c>
      <c r="H25" s="104">
        <v>100</v>
      </c>
      <c r="I25" s="111">
        <v>100</v>
      </c>
      <c r="J25" s="209">
        <f t="shared" si="1"/>
        <v>100</v>
      </c>
      <c r="K25" s="391">
        <f t="shared" ref="K25" si="6">(J25+J26)/2</f>
        <v>100</v>
      </c>
      <c r="L25" s="395"/>
      <c r="M25" s="411"/>
      <c r="N25" s="201"/>
    </row>
    <row r="26" spans="1:14" x14ac:dyDescent="0.25">
      <c r="A26" s="405"/>
      <c r="B26" s="202"/>
      <c r="C26" s="387"/>
      <c r="D26" s="387"/>
      <c r="E26" s="179" t="s">
        <v>7</v>
      </c>
      <c r="F26" s="179" t="s">
        <v>12</v>
      </c>
      <c r="G26" s="74" t="s">
        <v>13</v>
      </c>
      <c r="H26" s="104">
        <v>2</v>
      </c>
      <c r="I26" s="104">
        <v>2</v>
      </c>
      <c r="J26" s="105">
        <f t="shared" si="1"/>
        <v>100</v>
      </c>
      <c r="K26" s="394"/>
      <c r="L26" s="396"/>
      <c r="M26" s="411"/>
      <c r="N26" s="201"/>
    </row>
    <row r="27" spans="1:14" ht="36" x14ac:dyDescent="0.25">
      <c r="A27" s="405"/>
      <c r="B27" s="388" t="s">
        <v>74</v>
      </c>
      <c r="C27" s="374" t="s">
        <v>34</v>
      </c>
      <c r="D27" s="374" t="s">
        <v>5</v>
      </c>
      <c r="E27" s="175" t="s">
        <v>6</v>
      </c>
      <c r="F27" s="175" t="s">
        <v>35</v>
      </c>
      <c r="G27" s="25" t="s">
        <v>10</v>
      </c>
      <c r="H27" s="99">
        <v>100</v>
      </c>
      <c r="I27" s="99">
        <v>100</v>
      </c>
      <c r="J27" s="210">
        <f t="shared" si="1"/>
        <v>100</v>
      </c>
      <c r="K27" s="364">
        <f t="shared" ref="K27" si="7">(J27+J28)/2</f>
        <v>97.674418604651166</v>
      </c>
      <c r="L27" s="180"/>
      <c r="M27" s="411"/>
      <c r="N27" s="57"/>
    </row>
    <row r="28" spans="1:14" ht="24" x14ac:dyDescent="0.25">
      <c r="A28" s="405"/>
      <c r="B28" s="390"/>
      <c r="C28" s="374"/>
      <c r="D28" s="374"/>
      <c r="E28" s="175" t="s">
        <v>7</v>
      </c>
      <c r="F28" s="175" t="s">
        <v>12</v>
      </c>
      <c r="G28" s="25" t="s">
        <v>13</v>
      </c>
      <c r="H28" s="99">
        <v>43</v>
      </c>
      <c r="I28" s="99">
        <v>41</v>
      </c>
      <c r="J28" s="110">
        <f t="shared" si="1"/>
        <v>95.348837209302332</v>
      </c>
      <c r="K28" s="366"/>
      <c r="L28" s="180" t="s">
        <v>243</v>
      </c>
      <c r="M28" s="411"/>
      <c r="N28" s="57"/>
    </row>
    <row r="29" spans="1:14" ht="36" x14ac:dyDescent="0.25">
      <c r="A29" s="405"/>
      <c r="B29" s="388" t="s">
        <v>73</v>
      </c>
      <c r="C29" s="374" t="s">
        <v>91</v>
      </c>
      <c r="D29" s="374" t="s">
        <v>5</v>
      </c>
      <c r="E29" s="175" t="s">
        <v>6</v>
      </c>
      <c r="F29" s="175" t="s">
        <v>35</v>
      </c>
      <c r="G29" s="25" t="s">
        <v>10</v>
      </c>
      <c r="H29" s="98">
        <v>100</v>
      </c>
      <c r="I29" s="98">
        <v>100</v>
      </c>
      <c r="J29" s="210">
        <f t="shared" si="1"/>
        <v>100</v>
      </c>
      <c r="K29" s="364">
        <f t="shared" ref="K29" si="8">(J29+J30)/2</f>
        <v>100</v>
      </c>
      <c r="L29" s="180"/>
      <c r="M29" s="411"/>
      <c r="N29" s="57"/>
    </row>
    <row r="30" spans="1:14" x14ac:dyDescent="0.25">
      <c r="A30" s="405"/>
      <c r="B30" s="390"/>
      <c r="C30" s="374"/>
      <c r="D30" s="374"/>
      <c r="E30" s="175" t="s">
        <v>7</v>
      </c>
      <c r="F30" s="175" t="s">
        <v>12</v>
      </c>
      <c r="G30" s="25" t="s">
        <v>13</v>
      </c>
      <c r="H30" s="99">
        <v>1</v>
      </c>
      <c r="I30" s="99">
        <v>1</v>
      </c>
      <c r="J30" s="110">
        <f t="shared" si="1"/>
        <v>100</v>
      </c>
      <c r="K30" s="366"/>
      <c r="L30" s="180"/>
      <c r="M30" s="411"/>
      <c r="N30" s="57"/>
    </row>
    <row r="31" spans="1:14" ht="36" x14ac:dyDescent="0.25">
      <c r="A31" s="405"/>
      <c r="B31" s="388" t="s">
        <v>75</v>
      </c>
      <c r="C31" s="374" t="s">
        <v>37</v>
      </c>
      <c r="D31" s="374" t="s">
        <v>5</v>
      </c>
      <c r="E31" s="175" t="s">
        <v>6</v>
      </c>
      <c r="F31" s="175" t="s">
        <v>38</v>
      </c>
      <c r="G31" s="25" t="s">
        <v>10</v>
      </c>
      <c r="H31" s="203">
        <v>100</v>
      </c>
      <c r="I31" s="203">
        <v>100</v>
      </c>
      <c r="J31" s="210">
        <f t="shared" si="1"/>
        <v>100</v>
      </c>
      <c r="K31" s="364">
        <f>(J31+J32)/2</f>
        <v>100</v>
      </c>
      <c r="L31" s="180" t="s">
        <v>160</v>
      </c>
      <c r="M31" s="411"/>
      <c r="N31" s="57"/>
    </row>
    <row r="32" spans="1:14" x14ac:dyDescent="0.25">
      <c r="A32" s="405"/>
      <c r="B32" s="390"/>
      <c r="C32" s="374"/>
      <c r="D32" s="374"/>
      <c r="E32" s="175" t="s">
        <v>7</v>
      </c>
      <c r="F32" s="175" t="s">
        <v>12</v>
      </c>
      <c r="G32" s="25" t="s">
        <v>13</v>
      </c>
      <c r="H32" s="203">
        <v>3</v>
      </c>
      <c r="I32" s="203">
        <v>3</v>
      </c>
      <c r="J32" s="90">
        <f t="shared" si="1"/>
        <v>100</v>
      </c>
      <c r="K32" s="366"/>
      <c r="L32" s="135"/>
      <c r="M32" s="411"/>
      <c r="N32" s="57"/>
    </row>
    <row r="33" spans="1:14" ht="24" x14ac:dyDescent="0.25">
      <c r="A33" s="405"/>
      <c r="B33" s="388" t="s">
        <v>104</v>
      </c>
      <c r="C33" s="374" t="s">
        <v>40</v>
      </c>
      <c r="D33" s="374" t="s">
        <v>5</v>
      </c>
      <c r="E33" s="175" t="s">
        <v>6</v>
      </c>
      <c r="F33" s="175" t="s">
        <v>41</v>
      </c>
      <c r="G33" s="25" t="s">
        <v>10</v>
      </c>
      <c r="H33" s="203">
        <v>100</v>
      </c>
      <c r="I33" s="203">
        <v>100</v>
      </c>
      <c r="J33" s="90">
        <f t="shared" si="1"/>
        <v>100</v>
      </c>
      <c r="K33" s="391">
        <f t="shared" ref="K33" si="9">((((J35+J34)/2)+J33)/2)</f>
        <v>100</v>
      </c>
      <c r="L33" s="180"/>
      <c r="M33" s="411"/>
      <c r="N33" s="57"/>
    </row>
    <row r="34" spans="1:14" x14ac:dyDescent="0.25">
      <c r="A34" s="405"/>
      <c r="B34" s="389"/>
      <c r="C34" s="374"/>
      <c r="D34" s="374"/>
      <c r="E34" s="175" t="s">
        <v>7</v>
      </c>
      <c r="F34" s="175" t="s">
        <v>12</v>
      </c>
      <c r="G34" s="25" t="s">
        <v>13</v>
      </c>
      <c r="H34" s="203">
        <v>56</v>
      </c>
      <c r="I34" s="203">
        <v>56</v>
      </c>
      <c r="J34" s="110">
        <f t="shared" si="1"/>
        <v>100</v>
      </c>
      <c r="K34" s="392"/>
      <c r="L34" s="180"/>
      <c r="M34" s="411"/>
      <c r="N34" s="57"/>
    </row>
    <row r="35" spans="1:14" x14ac:dyDescent="0.25">
      <c r="A35" s="405"/>
      <c r="B35" s="390"/>
      <c r="C35" s="374"/>
      <c r="D35" s="374"/>
      <c r="E35" s="175" t="s">
        <v>7</v>
      </c>
      <c r="F35" s="175" t="s">
        <v>42</v>
      </c>
      <c r="G35" s="25" t="s">
        <v>43</v>
      </c>
      <c r="H35" s="203">
        <v>464</v>
      </c>
      <c r="I35" s="203">
        <v>464</v>
      </c>
      <c r="J35" s="110">
        <f t="shared" si="1"/>
        <v>100</v>
      </c>
      <c r="K35" s="393"/>
      <c r="L35" s="180"/>
      <c r="M35" s="411"/>
      <c r="N35" s="57"/>
    </row>
    <row r="36" spans="1:14" ht="24" x14ac:dyDescent="0.25">
      <c r="A36" s="405"/>
      <c r="B36" s="177"/>
      <c r="C36" s="374" t="s">
        <v>244</v>
      </c>
      <c r="D36" s="374" t="s">
        <v>5</v>
      </c>
      <c r="E36" s="175" t="s">
        <v>6</v>
      </c>
      <c r="F36" s="175" t="s">
        <v>41</v>
      </c>
      <c r="G36" s="25" t="s">
        <v>10</v>
      </c>
      <c r="H36" s="203">
        <v>100</v>
      </c>
      <c r="I36" s="203">
        <v>100</v>
      </c>
      <c r="J36" s="90">
        <f t="shared" si="1"/>
        <v>100</v>
      </c>
      <c r="K36" s="391">
        <f t="shared" ref="K36" si="10">((((J38+J37)/2)+J36)/2)</f>
        <v>100</v>
      </c>
      <c r="L36" s="180"/>
      <c r="M36" s="411"/>
      <c r="N36" s="57"/>
    </row>
    <row r="37" spans="1:14" x14ac:dyDescent="0.25">
      <c r="A37" s="405"/>
      <c r="B37" s="177"/>
      <c r="C37" s="374"/>
      <c r="D37" s="374"/>
      <c r="E37" s="175" t="s">
        <v>7</v>
      </c>
      <c r="F37" s="175" t="s">
        <v>12</v>
      </c>
      <c r="G37" s="25" t="s">
        <v>13</v>
      </c>
      <c r="H37" s="203">
        <v>10</v>
      </c>
      <c r="I37" s="203">
        <v>10</v>
      </c>
      <c r="J37" s="110">
        <f t="shared" si="1"/>
        <v>100</v>
      </c>
      <c r="K37" s="392"/>
      <c r="L37" s="180"/>
      <c r="M37" s="411"/>
      <c r="N37" s="57"/>
    </row>
    <row r="38" spans="1:14" x14ac:dyDescent="0.25">
      <c r="A38" s="405"/>
      <c r="B38" s="177"/>
      <c r="C38" s="374"/>
      <c r="D38" s="374"/>
      <c r="E38" s="175" t="s">
        <v>7</v>
      </c>
      <c r="F38" s="175" t="s">
        <v>42</v>
      </c>
      <c r="G38" s="25" t="s">
        <v>43</v>
      </c>
      <c r="H38" s="203">
        <v>720</v>
      </c>
      <c r="I38" s="203">
        <v>720</v>
      </c>
      <c r="J38" s="110">
        <f t="shared" si="1"/>
        <v>100</v>
      </c>
      <c r="K38" s="393"/>
      <c r="L38" s="180"/>
      <c r="M38" s="411"/>
      <c r="N38" s="57"/>
    </row>
    <row r="39" spans="1:14" ht="24" x14ac:dyDescent="0.25">
      <c r="A39" s="405"/>
      <c r="B39" s="388" t="s">
        <v>77</v>
      </c>
      <c r="C39" s="368" t="s">
        <v>78</v>
      </c>
      <c r="D39" s="368" t="s">
        <v>76</v>
      </c>
      <c r="E39" s="175" t="s">
        <v>6</v>
      </c>
      <c r="F39" s="175" t="s">
        <v>79</v>
      </c>
      <c r="G39" s="25" t="s">
        <v>10</v>
      </c>
      <c r="H39" s="203">
        <v>100</v>
      </c>
      <c r="I39" s="203">
        <v>100</v>
      </c>
      <c r="J39" s="90">
        <f t="shared" si="1"/>
        <v>100</v>
      </c>
      <c r="K39" s="391">
        <f t="shared" ref="K39" si="11">((((J41+J40)/2)+J39)/2)</f>
        <v>100</v>
      </c>
      <c r="L39" s="204"/>
      <c r="M39" s="411"/>
      <c r="N39" s="57"/>
    </row>
    <row r="40" spans="1:14" x14ac:dyDescent="0.25">
      <c r="A40" s="405"/>
      <c r="B40" s="389"/>
      <c r="C40" s="369"/>
      <c r="D40" s="369"/>
      <c r="E40" s="175" t="s">
        <v>7</v>
      </c>
      <c r="F40" s="175" t="s">
        <v>80</v>
      </c>
      <c r="G40" s="25" t="s">
        <v>90</v>
      </c>
      <c r="H40" s="203">
        <v>1</v>
      </c>
      <c r="I40" s="203">
        <v>1</v>
      </c>
      <c r="J40" s="110">
        <f t="shared" si="1"/>
        <v>100</v>
      </c>
      <c r="K40" s="392"/>
      <c r="L40" s="204"/>
      <c r="M40" s="411"/>
      <c r="N40" s="57"/>
    </row>
    <row r="41" spans="1:14" x14ac:dyDescent="0.25">
      <c r="A41" s="406"/>
      <c r="B41" s="390"/>
      <c r="C41" s="370"/>
      <c r="D41" s="370"/>
      <c r="E41" s="175" t="s">
        <v>7</v>
      </c>
      <c r="F41" s="175" t="s">
        <v>81</v>
      </c>
      <c r="G41" s="25" t="s">
        <v>90</v>
      </c>
      <c r="H41" s="203">
        <v>2</v>
      </c>
      <c r="I41" s="203">
        <v>2</v>
      </c>
      <c r="J41" s="110">
        <f t="shared" si="1"/>
        <v>100</v>
      </c>
      <c r="K41" s="393"/>
      <c r="L41" s="204"/>
      <c r="M41" s="412"/>
      <c r="N41" s="35"/>
    </row>
    <row r="46" spans="1:14" x14ac:dyDescent="0.25">
      <c r="E46" s="1" t="s">
        <v>160</v>
      </c>
    </row>
  </sheetData>
  <autoFilter ref="A7:N41"/>
  <mergeCells count="56">
    <mergeCell ref="I2:N2"/>
    <mergeCell ref="I3:N3"/>
    <mergeCell ref="C5:I5"/>
    <mergeCell ref="A8:A41"/>
    <mergeCell ref="B8:B10"/>
    <mergeCell ref="C8:C10"/>
    <mergeCell ref="D8:D10"/>
    <mergeCell ref="K8:K10"/>
    <mergeCell ref="M8:M41"/>
    <mergeCell ref="B11:B13"/>
    <mergeCell ref="C11:C13"/>
    <mergeCell ref="D11:D13"/>
    <mergeCell ref="K11:K13"/>
    <mergeCell ref="B14:B16"/>
    <mergeCell ref="C14:C16"/>
    <mergeCell ref="D14:D16"/>
    <mergeCell ref="K14:K16"/>
    <mergeCell ref="B17:B19"/>
    <mergeCell ref="C17:C19"/>
    <mergeCell ref="D17:D19"/>
    <mergeCell ref="K17:K19"/>
    <mergeCell ref="C20:C22"/>
    <mergeCell ref="D20:D22"/>
    <mergeCell ref="K20:K22"/>
    <mergeCell ref="L20:L22"/>
    <mergeCell ref="B23:B24"/>
    <mergeCell ref="C23:C24"/>
    <mergeCell ref="D23:D24"/>
    <mergeCell ref="K23:K24"/>
    <mergeCell ref="C25:C26"/>
    <mergeCell ref="D25:D26"/>
    <mergeCell ref="K25:K26"/>
    <mergeCell ref="L25:L26"/>
    <mergeCell ref="B27:B28"/>
    <mergeCell ref="C27:C28"/>
    <mergeCell ref="D27:D28"/>
    <mergeCell ref="K27:K28"/>
    <mergeCell ref="B29:B30"/>
    <mergeCell ref="C29:C30"/>
    <mergeCell ref="D29:D30"/>
    <mergeCell ref="K29:K30"/>
    <mergeCell ref="B31:B32"/>
    <mergeCell ref="C31:C32"/>
    <mergeCell ref="D31:D32"/>
    <mergeCell ref="K31:K32"/>
    <mergeCell ref="B39:B41"/>
    <mergeCell ref="C39:C41"/>
    <mergeCell ref="D39:D41"/>
    <mergeCell ref="K39:K41"/>
    <mergeCell ref="B33:B35"/>
    <mergeCell ref="C33:C35"/>
    <mergeCell ref="D33:D35"/>
    <mergeCell ref="K33:K35"/>
    <mergeCell ref="C36:C38"/>
    <mergeCell ref="D36:D38"/>
    <mergeCell ref="K36:K38"/>
  </mergeCells>
  <pageMargins left="0.11811023622047245" right="0.11811023622047245" top="0.15748031496062992" bottom="0.15748031496062992" header="0" footer="0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1"/>
  <sheetViews>
    <sheetView view="pageBreakPreview" zoomScaleNormal="70" zoomScaleSheetLayoutView="100" workbookViewId="0">
      <pane xSplit="3" topLeftCell="D1" activePane="topRight" state="frozen"/>
      <selection pane="topRight" activeCell="K20" sqref="K20:K21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68" customFormat="1" x14ac:dyDescent="0.25">
      <c r="I1" s="68" t="s">
        <v>200</v>
      </c>
      <c r="O1" s="3"/>
      <c r="P1" s="3"/>
    </row>
    <row r="2" spans="1:16" s="68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8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8" customFormat="1" ht="18.75" customHeight="1" x14ac:dyDescent="0.25">
      <c r="O4" s="3"/>
      <c r="P4" s="3"/>
    </row>
    <row r="5" spans="1:16" s="68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96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84" t="s">
        <v>4</v>
      </c>
      <c r="J7" s="175" t="s">
        <v>24</v>
      </c>
      <c r="K7" s="175" t="s">
        <v>25</v>
      </c>
      <c r="L7" s="179" t="s">
        <v>131</v>
      </c>
      <c r="M7" s="175" t="s">
        <v>132</v>
      </c>
      <c r="N7" s="13" t="s">
        <v>26</v>
      </c>
    </row>
    <row r="8" spans="1:16" ht="72" x14ac:dyDescent="0.25">
      <c r="A8" s="417" t="s">
        <v>55</v>
      </c>
      <c r="B8" s="388" t="s">
        <v>60</v>
      </c>
      <c r="C8" s="407" t="s">
        <v>61</v>
      </c>
      <c r="D8" s="407" t="s">
        <v>5</v>
      </c>
      <c r="E8" s="183" t="s">
        <v>6</v>
      </c>
      <c r="F8" s="183" t="s">
        <v>9</v>
      </c>
      <c r="G8" s="112" t="s">
        <v>10</v>
      </c>
      <c r="H8" s="90">
        <v>100</v>
      </c>
      <c r="I8" s="87">
        <v>100</v>
      </c>
      <c r="J8" s="90">
        <f>I8/H8*100</f>
        <v>100</v>
      </c>
      <c r="K8" s="413">
        <f>((((J10+J9)/2)+J8)/2)</f>
        <v>99.795918367346943</v>
      </c>
      <c r="L8" s="371"/>
      <c r="M8" s="414" t="s">
        <v>164</v>
      </c>
      <c r="N8" s="113">
        <f>(K8+K11+K14+K17+K20+K22+K24+K26+K28+K30+K32+K35+K38)/13</f>
        <v>99.816495588704072</v>
      </c>
    </row>
    <row r="9" spans="1:16" x14ac:dyDescent="0.25">
      <c r="A9" s="417"/>
      <c r="B9" s="389"/>
      <c r="C9" s="408"/>
      <c r="D9" s="408"/>
      <c r="E9" s="183" t="s">
        <v>7</v>
      </c>
      <c r="F9" s="183" t="s">
        <v>12</v>
      </c>
      <c r="G9" s="112" t="s">
        <v>13</v>
      </c>
      <c r="H9" s="90">
        <v>5</v>
      </c>
      <c r="I9" s="87">
        <v>5</v>
      </c>
      <c r="J9" s="110">
        <f t="shared" ref="J9:J19" si="0">I9/H9*100</f>
        <v>100</v>
      </c>
      <c r="K9" s="413"/>
      <c r="L9" s="372"/>
      <c r="M9" s="414"/>
      <c r="N9" s="114"/>
    </row>
    <row r="10" spans="1:16" x14ac:dyDescent="0.25">
      <c r="A10" s="417"/>
      <c r="B10" s="390"/>
      <c r="C10" s="409"/>
      <c r="D10" s="409"/>
      <c r="E10" s="183" t="s">
        <v>7</v>
      </c>
      <c r="F10" s="183" t="s">
        <v>14</v>
      </c>
      <c r="G10" s="112" t="s">
        <v>21</v>
      </c>
      <c r="H10" s="90">
        <v>490</v>
      </c>
      <c r="I10" s="87">
        <v>486</v>
      </c>
      <c r="J10" s="110">
        <f t="shared" si="0"/>
        <v>99.183673469387756</v>
      </c>
      <c r="K10" s="413"/>
      <c r="L10" s="373"/>
      <c r="M10" s="414"/>
      <c r="N10" s="114"/>
    </row>
    <row r="11" spans="1:16" ht="72" x14ac:dyDescent="0.25">
      <c r="A11" s="417"/>
      <c r="B11" s="388" t="s">
        <v>63</v>
      </c>
      <c r="C11" s="407" t="s">
        <v>62</v>
      </c>
      <c r="D11" s="407" t="s">
        <v>5</v>
      </c>
      <c r="E11" s="183" t="s">
        <v>6</v>
      </c>
      <c r="F11" s="183" t="s">
        <v>9</v>
      </c>
      <c r="G11" s="112" t="s">
        <v>10</v>
      </c>
      <c r="H11" s="90">
        <v>100</v>
      </c>
      <c r="I11" s="87">
        <v>100</v>
      </c>
      <c r="J11" s="90">
        <f t="shared" si="0"/>
        <v>100</v>
      </c>
      <c r="K11" s="413">
        <f t="shared" ref="K11" si="1">((((J13+J12)/2)+J11)/2)</f>
        <v>99.873371924746749</v>
      </c>
      <c r="L11" s="371"/>
      <c r="M11" s="414"/>
      <c r="N11" s="115" t="s">
        <v>161</v>
      </c>
    </row>
    <row r="12" spans="1:16" x14ac:dyDescent="0.25">
      <c r="A12" s="417"/>
      <c r="B12" s="389"/>
      <c r="C12" s="408"/>
      <c r="D12" s="408"/>
      <c r="E12" s="183" t="s">
        <v>7</v>
      </c>
      <c r="F12" s="183" t="s">
        <v>12</v>
      </c>
      <c r="G12" s="112" t="s">
        <v>13</v>
      </c>
      <c r="H12" s="90">
        <v>10</v>
      </c>
      <c r="I12" s="87">
        <v>10</v>
      </c>
      <c r="J12" s="110">
        <f t="shared" si="0"/>
        <v>100</v>
      </c>
      <c r="K12" s="413"/>
      <c r="L12" s="372"/>
      <c r="M12" s="414"/>
      <c r="N12" s="114"/>
    </row>
    <row r="13" spans="1:16" x14ac:dyDescent="0.25">
      <c r="A13" s="417"/>
      <c r="B13" s="390"/>
      <c r="C13" s="409"/>
      <c r="D13" s="409"/>
      <c r="E13" s="183" t="s">
        <v>7</v>
      </c>
      <c r="F13" s="183" t="s">
        <v>14</v>
      </c>
      <c r="G13" s="112" t="s">
        <v>111</v>
      </c>
      <c r="H13" s="90">
        <v>1382</v>
      </c>
      <c r="I13" s="87">
        <v>1375</v>
      </c>
      <c r="J13" s="110">
        <f t="shared" si="0"/>
        <v>99.493487698986968</v>
      </c>
      <c r="K13" s="413"/>
      <c r="L13" s="373"/>
      <c r="M13" s="414"/>
      <c r="N13" s="114"/>
    </row>
    <row r="14" spans="1:16" ht="72" x14ac:dyDescent="0.25">
      <c r="A14" s="417"/>
      <c r="B14" s="403" t="s">
        <v>66</v>
      </c>
      <c r="C14" s="368" t="s">
        <v>114</v>
      </c>
      <c r="D14" s="374" t="s">
        <v>5</v>
      </c>
      <c r="E14" s="175" t="s">
        <v>6</v>
      </c>
      <c r="F14" s="175" t="s">
        <v>9</v>
      </c>
      <c r="G14" s="25" t="s">
        <v>10</v>
      </c>
      <c r="H14" s="80">
        <v>100</v>
      </c>
      <c r="I14" s="83">
        <v>100</v>
      </c>
      <c r="J14" s="90">
        <f t="shared" si="0"/>
        <v>100</v>
      </c>
      <c r="K14" s="413">
        <f t="shared" ref="K14" si="2">((((J16+J15)/2)+J14)/2)</f>
        <v>99.795918367346943</v>
      </c>
      <c r="L14" s="180"/>
      <c r="M14" s="414"/>
      <c r="N14" s="114"/>
    </row>
    <row r="15" spans="1:16" x14ac:dyDescent="0.25">
      <c r="A15" s="417"/>
      <c r="B15" s="403"/>
      <c r="C15" s="369"/>
      <c r="D15" s="374"/>
      <c r="E15" s="175" t="s">
        <v>7</v>
      </c>
      <c r="F15" s="175" t="s">
        <v>12</v>
      </c>
      <c r="G15" s="25" t="s">
        <v>13</v>
      </c>
      <c r="H15" s="80">
        <v>5</v>
      </c>
      <c r="I15" s="83">
        <v>5</v>
      </c>
      <c r="J15" s="110">
        <f t="shared" si="0"/>
        <v>100</v>
      </c>
      <c r="K15" s="413"/>
      <c r="L15" s="135"/>
      <c r="M15" s="414"/>
      <c r="N15" s="114"/>
    </row>
    <row r="16" spans="1:16" x14ac:dyDescent="0.25">
      <c r="A16" s="417"/>
      <c r="B16" s="403"/>
      <c r="C16" s="370"/>
      <c r="D16" s="374"/>
      <c r="E16" s="175" t="s">
        <v>7</v>
      </c>
      <c r="F16" s="175" t="s">
        <v>14</v>
      </c>
      <c r="G16" s="25" t="s">
        <v>21</v>
      </c>
      <c r="H16" s="80">
        <v>490</v>
      </c>
      <c r="I16" s="83">
        <v>486</v>
      </c>
      <c r="J16" s="110">
        <f t="shared" si="0"/>
        <v>99.183673469387756</v>
      </c>
      <c r="K16" s="413"/>
      <c r="L16" s="135"/>
      <c r="M16" s="414"/>
      <c r="N16" s="114"/>
    </row>
    <row r="17" spans="1:14" ht="72" x14ac:dyDescent="0.25">
      <c r="A17" s="417"/>
      <c r="B17" s="403" t="s">
        <v>67</v>
      </c>
      <c r="C17" s="374" t="s">
        <v>115</v>
      </c>
      <c r="D17" s="374" t="s">
        <v>5</v>
      </c>
      <c r="E17" s="175" t="s">
        <v>6</v>
      </c>
      <c r="F17" s="175" t="s">
        <v>9</v>
      </c>
      <c r="G17" s="25" t="s">
        <v>10</v>
      </c>
      <c r="H17" s="80">
        <v>100</v>
      </c>
      <c r="I17" s="83">
        <v>100</v>
      </c>
      <c r="J17" s="110">
        <f t="shared" si="0"/>
        <v>100</v>
      </c>
      <c r="K17" s="413">
        <f t="shared" ref="K17" si="3">((((J19+J18)/2)+J17)/2)</f>
        <v>99.873371924746749</v>
      </c>
      <c r="L17" s="180"/>
      <c r="M17" s="414"/>
      <c r="N17" s="114"/>
    </row>
    <row r="18" spans="1:14" x14ac:dyDescent="0.25">
      <c r="A18" s="417"/>
      <c r="B18" s="403"/>
      <c r="C18" s="374"/>
      <c r="D18" s="374"/>
      <c r="E18" s="175" t="s">
        <v>7</v>
      </c>
      <c r="F18" s="175" t="s">
        <v>12</v>
      </c>
      <c r="G18" s="25" t="s">
        <v>13</v>
      </c>
      <c r="H18" s="81">
        <v>10</v>
      </c>
      <c r="I18" s="116">
        <v>10</v>
      </c>
      <c r="J18" s="110">
        <f t="shared" si="0"/>
        <v>100</v>
      </c>
      <c r="K18" s="413"/>
      <c r="L18" s="135"/>
      <c r="M18" s="414"/>
      <c r="N18" s="114"/>
    </row>
    <row r="19" spans="1:14" x14ac:dyDescent="0.25">
      <c r="A19" s="417"/>
      <c r="B19" s="403"/>
      <c r="C19" s="374"/>
      <c r="D19" s="374"/>
      <c r="E19" s="175" t="s">
        <v>7</v>
      </c>
      <c r="F19" s="175" t="s">
        <v>14</v>
      </c>
      <c r="G19" s="25" t="s">
        <v>21</v>
      </c>
      <c r="H19" s="25">
        <v>1382</v>
      </c>
      <c r="I19" s="59">
        <v>1375</v>
      </c>
      <c r="J19" s="110">
        <f t="shared" si="0"/>
        <v>99.493487698986968</v>
      </c>
      <c r="K19" s="413"/>
      <c r="L19" s="135"/>
      <c r="M19" s="414"/>
      <c r="N19" s="114"/>
    </row>
    <row r="20" spans="1:14" ht="36" x14ac:dyDescent="0.25">
      <c r="A20" s="417"/>
      <c r="B20" s="403" t="s">
        <v>68</v>
      </c>
      <c r="C20" s="374" t="s">
        <v>32</v>
      </c>
      <c r="D20" s="374" t="s">
        <v>5</v>
      </c>
      <c r="E20" s="25" t="s">
        <v>6</v>
      </c>
      <c r="F20" s="72" t="s">
        <v>33</v>
      </c>
      <c r="G20" s="25" t="s">
        <v>10</v>
      </c>
      <c r="H20" s="99">
        <v>100</v>
      </c>
      <c r="I20" s="111">
        <v>100</v>
      </c>
      <c r="J20" s="86">
        <f>I20/H20*100</f>
        <v>100</v>
      </c>
      <c r="K20" s="364">
        <f>(J20+J21)/2</f>
        <v>98.275862068965523</v>
      </c>
      <c r="L20" s="371" t="s">
        <v>245</v>
      </c>
      <c r="M20" s="414"/>
      <c r="N20" s="114"/>
    </row>
    <row r="21" spans="1:14" x14ac:dyDescent="0.25">
      <c r="A21" s="417"/>
      <c r="B21" s="403"/>
      <c r="C21" s="374"/>
      <c r="D21" s="374"/>
      <c r="E21" s="25" t="s">
        <v>7</v>
      </c>
      <c r="F21" s="72" t="s">
        <v>12</v>
      </c>
      <c r="G21" s="25" t="s">
        <v>13</v>
      </c>
      <c r="H21" s="99">
        <v>29</v>
      </c>
      <c r="I21" s="104">
        <v>28</v>
      </c>
      <c r="J21" s="86">
        <f>I21/H21*100</f>
        <v>96.551724137931032</v>
      </c>
      <c r="K21" s="366"/>
      <c r="L21" s="373"/>
      <c r="M21" s="414"/>
      <c r="N21" s="114"/>
    </row>
    <row r="22" spans="1:14" ht="36" x14ac:dyDescent="0.25">
      <c r="A22" s="417"/>
      <c r="B22" s="181"/>
      <c r="C22" s="374" t="s">
        <v>72</v>
      </c>
      <c r="D22" s="374" t="s">
        <v>5</v>
      </c>
      <c r="E22" s="63" t="s">
        <v>6</v>
      </c>
      <c r="F22" s="175" t="s">
        <v>33</v>
      </c>
      <c r="G22" s="23" t="s">
        <v>10</v>
      </c>
      <c r="H22" s="99">
        <v>100</v>
      </c>
      <c r="I22" s="99">
        <v>100</v>
      </c>
      <c r="J22" s="86">
        <f t="shared" ref="J22:J40" si="4">I22/H22*100</f>
        <v>100</v>
      </c>
      <c r="K22" s="364">
        <f t="shared" ref="K22" si="5">(J22+J23)/2</f>
        <v>100</v>
      </c>
      <c r="L22" s="180"/>
      <c r="M22" s="414"/>
      <c r="N22" s="114"/>
    </row>
    <row r="23" spans="1:14" x14ac:dyDescent="0.25">
      <c r="A23" s="417"/>
      <c r="B23" s="181"/>
      <c r="C23" s="374"/>
      <c r="D23" s="374"/>
      <c r="E23" s="63" t="s">
        <v>7</v>
      </c>
      <c r="F23" s="175" t="s">
        <v>12</v>
      </c>
      <c r="G23" s="23" t="s">
        <v>13</v>
      </c>
      <c r="H23" s="99">
        <v>1</v>
      </c>
      <c r="I23" s="99">
        <v>1</v>
      </c>
      <c r="J23" s="103">
        <f t="shared" si="4"/>
        <v>100</v>
      </c>
      <c r="K23" s="366"/>
      <c r="L23" s="180"/>
      <c r="M23" s="414"/>
      <c r="N23" s="114"/>
    </row>
    <row r="24" spans="1:14" ht="36" x14ac:dyDescent="0.25">
      <c r="A24" s="417"/>
      <c r="B24" s="415" t="s">
        <v>74</v>
      </c>
      <c r="C24" s="374" t="s">
        <v>34</v>
      </c>
      <c r="D24" s="374" t="s">
        <v>5</v>
      </c>
      <c r="E24" s="25" t="s">
        <v>6</v>
      </c>
      <c r="F24" s="72" t="s">
        <v>35</v>
      </c>
      <c r="G24" s="25" t="s">
        <v>10</v>
      </c>
      <c r="H24" s="99">
        <v>100</v>
      </c>
      <c r="I24" s="111">
        <v>100</v>
      </c>
      <c r="J24" s="86">
        <f t="shared" si="4"/>
        <v>100</v>
      </c>
      <c r="K24" s="364">
        <f>(J24+J25)/2</f>
        <v>100</v>
      </c>
      <c r="L24" s="180"/>
      <c r="M24" s="414"/>
      <c r="N24" s="114"/>
    </row>
    <row r="25" spans="1:14" x14ac:dyDescent="0.25">
      <c r="A25" s="417"/>
      <c r="B25" s="416"/>
      <c r="C25" s="374"/>
      <c r="D25" s="374"/>
      <c r="E25" s="25" t="s">
        <v>7</v>
      </c>
      <c r="F25" s="72" t="s">
        <v>12</v>
      </c>
      <c r="G25" s="25" t="s">
        <v>13</v>
      </c>
      <c r="H25" s="99">
        <v>57</v>
      </c>
      <c r="I25" s="104">
        <v>57</v>
      </c>
      <c r="J25" s="86">
        <f t="shared" si="4"/>
        <v>100</v>
      </c>
      <c r="K25" s="366"/>
      <c r="L25" s="135"/>
      <c r="M25" s="414"/>
      <c r="N25" s="114"/>
    </row>
    <row r="26" spans="1:14" ht="36" x14ac:dyDescent="0.25">
      <c r="A26" s="417"/>
      <c r="B26" s="415" t="s">
        <v>73</v>
      </c>
      <c r="C26" s="374" t="s">
        <v>91</v>
      </c>
      <c r="D26" s="374" t="s">
        <v>5</v>
      </c>
      <c r="E26" s="25" t="s">
        <v>6</v>
      </c>
      <c r="F26" s="72" t="s">
        <v>35</v>
      </c>
      <c r="G26" s="25" t="s">
        <v>10</v>
      </c>
      <c r="H26" s="99">
        <v>100</v>
      </c>
      <c r="I26" s="111">
        <v>100</v>
      </c>
      <c r="J26" s="86">
        <f t="shared" si="4"/>
        <v>100</v>
      </c>
      <c r="K26" s="364">
        <f>(J26+J27)/2</f>
        <v>100</v>
      </c>
      <c r="L26" s="371"/>
      <c r="M26" s="414"/>
      <c r="N26" s="114"/>
    </row>
    <row r="27" spans="1:14" x14ac:dyDescent="0.25">
      <c r="A27" s="417"/>
      <c r="B27" s="416"/>
      <c r="C27" s="374"/>
      <c r="D27" s="374"/>
      <c r="E27" s="25" t="s">
        <v>7</v>
      </c>
      <c r="F27" s="72" t="s">
        <v>12</v>
      </c>
      <c r="G27" s="25" t="s">
        <v>13</v>
      </c>
      <c r="H27" s="99">
        <v>1</v>
      </c>
      <c r="I27" s="104">
        <v>1</v>
      </c>
      <c r="J27" s="86">
        <f t="shared" si="4"/>
        <v>100</v>
      </c>
      <c r="K27" s="366"/>
      <c r="L27" s="373"/>
      <c r="M27" s="414"/>
      <c r="N27" s="114"/>
    </row>
    <row r="28" spans="1:14" ht="36" x14ac:dyDescent="0.25">
      <c r="A28" s="417"/>
      <c r="B28" s="415" t="s">
        <v>101</v>
      </c>
      <c r="C28" s="374" t="s">
        <v>120</v>
      </c>
      <c r="D28" s="374" t="s">
        <v>5</v>
      </c>
      <c r="E28" s="25" t="s">
        <v>6</v>
      </c>
      <c r="F28" s="72" t="s">
        <v>35</v>
      </c>
      <c r="G28" s="25" t="s">
        <v>10</v>
      </c>
      <c r="H28" s="99">
        <v>100</v>
      </c>
      <c r="I28" s="104">
        <v>100</v>
      </c>
      <c r="J28" s="86">
        <f t="shared" si="4"/>
        <v>100</v>
      </c>
      <c r="K28" s="364">
        <f>(J28+J29)/2</f>
        <v>100</v>
      </c>
      <c r="L28" s="178"/>
      <c r="M28" s="414"/>
      <c r="N28" s="114"/>
    </row>
    <row r="29" spans="1:14" x14ac:dyDescent="0.25">
      <c r="A29" s="417"/>
      <c r="B29" s="416"/>
      <c r="C29" s="374"/>
      <c r="D29" s="374"/>
      <c r="E29" s="25" t="s">
        <v>7</v>
      </c>
      <c r="F29" s="72" t="s">
        <v>12</v>
      </c>
      <c r="G29" s="25" t="s">
        <v>13</v>
      </c>
      <c r="H29" s="99">
        <v>1</v>
      </c>
      <c r="I29" s="104">
        <v>1</v>
      </c>
      <c r="J29" s="86">
        <f t="shared" si="4"/>
        <v>100</v>
      </c>
      <c r="K29" s="366"/>
      <c r="L29" s="178"/>
      <c r="M29" s="414"/>
      <c r="N29" s="114"/>
    </row>
    <row r="30" spans="1:14" ht="36" x14ac:dyDescent="0.25">
      <c r="A30" s="417"/>
      <c r="B30" s="415" t="s">
        <v>75</v>
      </c>
      <c r="C30" s="374" t="s">
        <v>37</v>
      </c>
      <c r="D30" s="374" t="s">
        <v>5</v>
      </c>
      <c r="E30" s="25" t="s">
        <v>6</v>
      </c>
      <c r="F30" s="72" t="s">
        <v>38</v>
      </c>
      <c r="G30" s="25" t="s">
        <v>10</v>
      </c>
      <c r="H30" s="99">
        <v>100</v>
      </c>
      <c r="I30" s="104">
        <v>100</v>
      </c>
      <c r="J30" s="86">
        <f t="shared" si="4"/>
        <v>100</v>
      </c>
      <c r="K30" s="364">
        <f>(J30+J31)/2</f>
        <v>100</v>
      </c>
      <c r="L30" s="410"/>
      <c r="M30" s="414"/>
      <c r="N30" s="114"/>
    </row>
    <row r="31" spans="1:14" x14ac:dyDescent="0.25">
      <c r="A31" s="417"/>
      <c r="B31" s="416"/>
      <c r="C31" s="374"/>
      <c r="D31" s="374"/>
      <c r="E31" s="25" t="s">
        <v>7</v>
      </c>
      <c r="F31" s="72" t="s">
        <v>12</v>
      </c>
      <c r="G31" s="25" t="s">
        <v>13</v>
      </c>
      <c r="H31" s="99">
        <v>9</v>
      </c>
      <c r="I31" s="104">
        <v>9</v>
      </c>
      <c r="J31" s="86">
        <f t="shared" si="4"/>
        <v>100</v>
      </c>
      <c r="K31" s="366"/>
      <c r="L31" s="412"/>
      <c r="M31" s="414"/>
      <c r="N31" s="114"/>
    </row>
    <row r="32" spans="1:14" ht="24" x14ac:dyDescent="0.25">
      <c r="A32" s="417"/>
      <c r="B32" s="388" t="s">
        <v>77</v>
      </c>
      <c r="C32" s="368" t="s">
        <v>78</v>
      </c>
      <c r="D32" s="368" t="s">
        <v>76</v>
      </c>
      <c r="E32" s="25" t="s">
        <v>6</v>
      </c>
      <c r="F32" s="72" t="s">
        <v>79</v>
      </c>
      <c r="G32" s="25" t="s">
        <v>10</v>
      </c>
      <c r="H32" s="98">
        <v>100</v>
      </c>
      <c r="I32" s="111">
        <v>100</v>
      </c>
      <c r="J32" s="86">
        <f t="shared" si="4"/>
        <v>100</v>
      </c>
      <c r="K32" s="413">
        <f t="shared" ref="K32" si="6">((((J34+J33)/2)+J32)/2)</f>
        <v>100</v>
      </c>
      <c r="L32" s="180" t="s">
        <v>160</v>
      </c>
      <c r="M32" s="414"/>
      <c r="N32" s="378"/>
    </row>
    <row r="33" spans="1:14" x14ac:dyDescent="0.25">
      <c r="A33" s="417"/>
      <c r="B33" s="389"/>
      <c r="C33" s="369"/>
      <c r="D33" s="369"/>
      <c r="E33" s="25" t="s">
        <v>7</v>
      </c>
      <c r="F33" s="72" t="s">
        <v>80</v>
      </c>
      <c r="G33" s="25" t="s">
        <v>82</v>
      </c>
      <c r="H33" s="98">
        <v>2</v>
      </c>
      <c r="I33" s="111">
        <v>2</v>
      </c>
      <c r="J33" s="86">
        <f t="shared" si="4"/>
        <v>100</v>
      </c>
      <c r="K33" s="413"/>
      <c r="L33" s="180" t="s">
        <v>160</v>
      </c>
      <c r="M33" s="414"/>
      <c r="N33" s="378"/>
    </row>
    <row r="34" spans="1:14" x14ac:dyDescent="0.25">
      <c r="A34" s="417"/>
      <c r="B34" s="390"/>
      <c r="C34" s="370"/>
      <c r="D34" s="370"/>
      <c r="E34" s="25" t="s">
        <v>7</v>
      </c>
      <c r="F34" s="72" t="s">
        <v>81</v>
      </c>
      <c r="G34" s="25" t="s">
        <v>82</v>
      </c>
      <c r="H34" s="98">
        <v>5</v>
      </c>
      <c r="I34" s="111">
        <v>5</v>
      </c>
      <c r="J34" s="86">
        <f t="shared" si="4"/>
        <v>100</v>
      </c>
      <c r="K34" s="413"/>
      <c r="L34" s="180"/>
      <c r="M34" s="414"/>
      <c r="N34" s="378"/>
    </row>
    <row r="35" spans="1:14" ht="24" x14ac:dyDescent="0.25">
      <c r="A35" s="417"/>
      <c r="B35" s="388" t="s">
        <v>104</v>
      </c>
      <c r="C35" s="374" t="s">
        <v>40</v>
      </c>
      <c r="D35" s="374" t="s">
        <v>5</v>
      </c>
      <c r="E35" s="25" t="s">
        <v>6</v>
      </c>
      <c r="F35" s="72" t="s">
        <v>41</v>
      </c>
      <c r="G35" s="25" t="s">
        <v>10</v>
      </c>
      <c r="H35" s="84">
        <v>100</v>
      </c>
      <c r="I35" s="59">
        <v>100</v>
      </c>
      <c r="J35" s="86">
        <f t="shared" si="4"/>
        <v>100</v>
      </c>
      <c r="K35" s="413">
        <f t="shared" ref="K35" si="7">((((J37+J36)/2)+J35)/2)</f>
        <v>100</v>
      </c>
      <c r="L35" s="180"/>
      <c r="M35" s="414"/>
      <c r="N35" s="378"/>
    </row>
    <row r="36" spans="1:14" x14ac:dyDescent="0.25">
      <c r="A36" s="417"/>
      <c r="B36" s="389"/>
      <c r="C36" s="374"/>
      <c r="D36" s="374"/>
      <c r="E36" s="25" t="s">
        <v>7</v>
      </c>
      <c r="F36" s="72" t="s">
        <v>12</v>
      </c>
      <c r="G36" s="25" t="s">
        <v>13</v>
      </c>
      <c r="H36" s="84">
        <v>91</v>
      </c>
      <c r="I36" s="59">
        <v>91</v>
      </c>
      <c r="J36" s="86">
        <f t="shared" si="4"/>
        <v>100</v>
      </c>
      <c r="K36" s="413"/>
      <c r="L36" s="135"/>
      <c r="M36" s="414"/>
      <c r="N36" s="378"/>
    </row>
    <row r="37" spans="1:14" x14ac:dyDescent="0.25">
      <c r="A37" s="417"/>
      <c r="B37" s="390"/>
      <c r="C37" s="374"/>
      <c r="D37" s="374"/>
      <c r="E37" s="25" t="s">
        <v>7</v>
      </c>
      <c r="F37" s="72" t="s">
        <v>42</v>
      </c>
      <c r="G37" s="25" t="s">
        <v>43</v>
      </c>
      <c r="H37" s="84">
        <v>754</v>
      </c>
      <c r="I37" s="59">
        <v>754</v>
      </c>
      <c r="J37" s="86">
        <f t="shared" si="4"/>
        <v>100</v>
      </c>
      <c r="K37" s="413"/>
      <c r="L37" s="135"/>
      <c r="M37" s="414"/>
      <c r="N37" s="378"/>
    </row>
    <row r="38" spans="1:14" ht="24" x14ac:dyDescent="0.25">
      <c r="A38" s="417"/>
      <c r="B38" s="182"/>
      <c r="C38" s="374" t="s">
        <v>171</v>
      </c>
      <c r="D38" s="374" t="s">
        <v>5</v>
      </c>
      <c r="E38" s="25" t="s">
        <v>6</v>
      </c>
      <c r="F38" s="175" t="s">
        <v>41</v>
      </c>
      <c r="G38" s="25" t="s">
        <v>10</v>
      </c>
      <c r="H38" s="84">
        <v>100</v>
      </c>
      <c r="I38" s="59">
        <v>100</v>
      </c>
      <c r="J38" s="86">
        <f t="shared" si="4"/>
        <v>100</v>
      </c>
      <c r="K38" s="413">
        <f t="shared" ref="K38" si="8">((((J40+J39)/2)+J38)/2)</f>
        <v>100</v>
      </c>
      <c r="L38" s="180"/>
      <c r="M38" s="414"/>
      <c r="N38" s="378"/>
    </row>
    <row r="39" spans="1:14" x14ac:dyDescent="0.25">
      <c r="A39" s="417"/>
      <c r="B39" s="182"/>
      <c r="C39" s="374"/>
      <c r="D39" s="374"/>
      <c r="E39" s="25" t="s">
        <v>7</v>
      </c>
      <c r="F39" s="72" t="s">
        <v>12</v>
      </c>
      <c r="G39" s="25" t="s">
        <v>13</v>
      </c>
      <c r="H39" s="84">
        <v>8</v>
      </c>
      <c r="I39" s="59">
        <v>8</v>
      </c>
      <c r="J39" s="86">
        <f t="shared" si="4"/>
        <v>100</v>
      </c>
      <c r="K39" s="413"/>
      <c r="L39" s="135"/>
      <c r="M39" s="414"/>
      <c r="N39" s="378"/>
    </row>
    <row r="40" spans="1:14" x14ac:dyDescent="0.25">
      <c r="A40" s="417"/>
      <c r="B40" s="182"/>
      <c r="C40" s="374"/>
      <c r="D40" s="374"/>
      <c r="E40" s="25" t="s">
        <v>7</v>
      </c>
      <c r="F40" s="72" t="s">
        <v>42</v>
      </c>
      <c r="G40" s="25" t="s">
        <v>43</v>
      </c>
      <c r="H40" s="84">
        <v>320</v>
      </c>
      <c r="I40" s="59">
        <v>320</v>
      </c>
      <c r="J40" s="86">
        <f t="shared" si="4"/>
        <v>100</v>
      </c>
      <c r="K40" s="413"/>
      <c r="L40" s="135"/>
      <c r="M40" s="414"/>
      <c r="N40" s="379"/>
    </row>
    <row r="41" spans="1:14" x14ac:dyDescent="0.25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</row>
  </sheetData>
  <mergeCells count="61">
    <mergeCell ref="I2:N2"/>
    <mergeCell ref="I3:N3"/>
    <mergeCell ref="C5:I5"/>
    <mergeCell ref="A8:A40"/>
    <mergeCell ref="B8:B10"/>
    <mergeCell ref="C8:C10"/>
    <mergeCell ref="D8:D10"/>
    <mergeCell ref="K8:K10"/>
    <mergeCell ref="B11:B13"/>
    <mergeCell ref="C11:C13"/>
    <mergeCell ref="D11:D13"/>
    <mergeCell ref="K11:K13"/>
    <mergeCell ref="B14:B16"/>
    <mergeCell ref="C14:C16"/>
    <mergeCell ref="D14:D16"/>
    <mergeCell ref="K14:K16"/>
    <mergeCell ref="B17:B19"/>
    <mergeCell ref="C17:C19"/>
    <mergeCell ref="D17:D19"/>
    <mergeCell ref="L20:L21"/>
    <mergeCell ref="C22:C23"/>
    <mergeCell ref="D22:D23"/>
    <mergeCell ref="K22:K23"/>
    <mergeCell ref="B24:B25"/>
    <mergeCell ref="C24:C25"/>
    <mergeCell ref="D24:D25"/>
    <mergeCell ref="K24:K25"/>
    <mergeCell ref="B20:B21"/>
    <mergeCell ref="C20:C21"/>
    <mergeCell ref="D20:D21"/>
    <mergeCell ref="K20:K21"/>
    <mergeCell ref="L26:L27"/>
    <mergeCell ref="B28:B29"/>
    <mergeCell ref="C28:C29"/>
    <mergeCell ref="D28:D29"/>
    <mergeCell ref="K28:K29"/>
    <mergeCell ref="B26:B27"/>
    <mergeCell ref="C26:C27"/>
    <mergeCell ref="D26:D27"/>
    <mergeCell ref="K26:K27"/>
    <mergeCell ref="B32:B34"/>
    <mergeCell ref="C32:C34"/>
    <mergeCell ref="D32:D34"/>
    <mergeCell ref="K32:K34"/>
    <mergeCell ref="B30:B31"/>
    <mergeCell ref="N32:N40"/>
    <mergeCell ref="B35:B37"/>
    <mergeCell ref="C35:C37"/>
    <mergeCell ref="D35:D37"/>
    <mergeCell ref="K35:K37"/>
    <mergeCell ref="C38:C40"/>
    <mergeCell ref="D38:D40"/>
    <mergeCell ref="K38:K40"/>
    <mergeCell ref="M8:M40"/>
    <mergeCell ref="L11:L13"/>
    <mergeCell ref="K17:K19"/>
    <mergeCell ref="L8:L10"/>
    <mergeCell ref="C30:C31"/>
    <mergeCell ref="D30:D31"/>
    <mergeCell ref="K30:K31"/>
    <mergeCell ref="L30:L31"/>
  </mergeCells>
  <pageMargins left="0.11811023622047245" right="0.11811023622047245" top="0.15748031496062992" bottom="0.15748031496062992" header="0" footer="0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3"/>
  <sheetViews>
    <sheetView view="pageBreakPreview" zoomScaleNormal="70" zoomScaleSheetLayoutView="100" workbookViewId="0">
      <pane xSplit="3" topLeftCell="D1" activePane="topRight" state="frozen"/>
      <selection activeCell="E14" sqref="E14"/>
      <selection pane="topRight" activeCell="K8" sqref="K8:K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62" customFormat="1" x14ac:dyDescent="0.25">
      <c r="I1" s="62" t="s">
        <v>201</v>
      </c>
      <c r="O1" s="3"/>
      <c r="P1" s="3"/>
    </row>
    <row r="2" spans="1:16" s="62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2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2" customFormat="1" ht="18.75" customHeight="1" x14ac:dyDescent="0.25">
      <c r="O4" s="3"/>
      <c r="P4" s="3"/>
    </row>
    <row r="5" spans="1:16" s="62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96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215" t="s">
        <v>24</v>
      </c>
      <c r="K7" s="215" t="s">
        <v>25</v>
      </c>
      <c r="L7" s="217" t="s">
        <v>131</v>
      </c>
      <c r="M7" s="215" t="s">
        <v>132</v>
      </c>
      <c r="N7" s="13" t="s">
        <v>26</v>
      </c>
    </row>
    <row r="8" spans="1:16" ht="36" x14ac:dyDescent="0.25">
      <c r="A8" s="380" t="s">
        <v>45</v>
      </c>
      <c r="B8" s="407" t="s">
        <v>68</v>
      </c>
      <c r="C8" s="374" t="s">
        <v>32</v>
      </c>
      <c r="D8" s="374" t="s">
        <v>5</v>
      </c>
      <c r="E8" s="25" t="s">
        <v>6</v>
      </c>
      <c r="F8" s="215" t="s">
        <v>33</v>
      </c>
      <c r="G8" s="25" t="s">
        <v>10</v>
      </c>
      <c r="H8" s="99">
        <v>100</v>
      </c>
      <c r="I8" s="99">
        <v>100</v>
      </c>
      <c r="J8" s="86">
        <f t="shared" ref="J8:J23" si="0">I8/H8*100</f>
        <v>100</v>
      </c>
      <c r="K8" s="364">
        <f>(J8+J9)/2</f>
        <v>100</v>
      </c>
      <c r="L8" s="219"/>
      <c r="M8" s="418" t="s">
        <v>152</v>
      </c>
      <c r="N8" s="212">
        <f>(K8+K10+K12+K14+K16+K18+K21)/7</f>
        <v>100</v>
      </c>
    </row>
    <row r="9" spans="1:16" x14ac:dyDescent="0.25">
      <c r="A9" s="381"/>
      <c r="B9" s="409"/>
      <c r="C9" s="374"/>
      <c r="D9" s="374"/>
      <c r="E9" s="25" t="s">
        <v>7</v>
      </c>
      <c r="F9" s="215" t="s">
        <v>12</v>
      </c>
      <c r="G9" s="25" t="s">
        <v>13</v>
      </c>
      <c r="H9" s="99">
        <v>43</v>
      </c>
      <c r="I9" s="99">
        <v>43</v>
      </c>
      <c r="J9" s="86">
        <f t="shared" si="0"/>
        <v>100</v>
      </c>
      <c r="K9" s="366"/>
      <c r="L9" s="219"/>
      <c r="M9" s="418"/>
      <c r="N9" s="42"/>
    </row>
    <row r="10" spans="1:16" ht="30" customHeight="1" x14ac:dyDescent="0.25">
      <c r="A10" s="381"/>
      <c r="B10" s="407" t="s">
        <v>70</v>
      </c>
      <c r="C10" s="374" t="s">
        <v>34</v>
      </c>
      <c r="D10" s="374" t="s">
        <v>5</v>
      </c>
      <c r="E10" s="25" t="s">
        <v>6</v>
      </c>
      <c r="F10" s="215" t="s">
        <v>71</v>
      </c>
      <c r="G10" s="25" t="s">
        <v>10</v>
      </c>
      <c r="H10" s="99">
        <v>100</v>
      </c>
      <c r="I10" s="99">
        <v>100</v>
      </c>
      <c r="J10" s="86">
        <f t="shared" si="0"/>
        <v>100</v>
      </c>
      <c r="K10" s="364">
        <f t="shared" ref="K10" si="1">(J10+J11)/2</f>
        <v>100</v>
      </c>
      <c r="L10" s="219"/>
      <c r="M10" s="418"/>
      <c r="N10" s="214" t="s">
        <v>161</v>
      </c>
    </row>
    <row r="11" spans="1:16" ht="23.25" customHeight="1" x14ac:dyDescent="0.25">
      <c r="A11" s="381"/>
      <c r="B11" s="409"/>
      <c r="C11" s="374"/>
      <c r="D11" s="374"/>
      <c r="E11" s="25" t="s">
        <v>7</v>
      </c>
      <c r="F11" s="215" t="s">
        <v>12</v>
      </c>
      <c r="G11" s="25" t="s">
        <v>13</v>
      </c>
      <c r="H11" s="99">
        <v>74</v>
      </c>
      <c r="I11" s="104">
        <v>74</v>
      </c>
      <c r="J11" s="86">
        <f t="shared" si="0"/>
        <v>100</v>
      </c>
      <c r="K11" s="366"/>
      <c r="L11" s="219"/>
      <c r="M11" s="418"/>
      <c r="N11" s="419"/>
    </row>
    <row r="12" spans="1:16" ht="36" x14ac:dyDescent="0.25">
      <c r="A12" s="381"/>
      <c r="B12" s="388" t="s">
        <v>74</v>
      </c>
      <c r="C12" s="374" t="s">
        <v>95</v>
      </c>
      <c r="D12" s="374" t="s">
        <v>5</v>
      </c>
      <c r="E12" s="25" t="s">
        <v>6</v>
      </c>
      <c r="F12" s="215" t="s">
        <v>35</v>
      </c>
      <c r="G12" s="25" t="s">
        <v>10</v>
      </c>
      <c r="H12" s="99">
        <v>100</v>
      </c>
      <c r="I12" s="99">
        <v>100</v>
      </c>
      <c r="J12" s="86">
        <f t="shared" si="0"/>
        <v>100</v>
      </c>
      <c r="K12" s="364">
        <f t="shared" ref="K12" si="2">(J12+J13)/2</f>
        <v>100</v>
      </c>
      <c r="L12" s="219"/>
      <c r="M12" s="418"/>
      <c r="N12" s="419"/>
    </row>
    <row r="13" spans="1:16" x14ac:dyDescent="0.25">
      <c r="A13" s="381"/>
      <c r="B13" s="390"/>
      <c r="C13" s="374"/>
      <c r="D13" s="374"/>
      <c r="E13" s="25" t="s">
        <v>7</v>
      </c>
      <c r="F13" s="215" t="s">
        <v>12</v>
      </c>
      <c r="G13" s="25" t="s">
        <v>13</v>
      </c>
      <c r="H13" s="99">
        <v>8</v>
      </c>
      <c r="I13" s="99">
        <v>8</v>
      </c>
      <c r="J13" s="86">
        <f t="shared" si="0"/>
        <v>100</v>
      </c>
      <c r="K13" s="366"/>
      <c r="L13" s="219"/>
      <c r="M13" s="418"/>
      <c r="N13" s="419"/>
    </row>
    <row r="14" spans="1:16" ht="36" x14ac:dyDescent="0.25">
      <c r="A14" s="381"/>
      <c r="B14" s="407" t="s">
        <v>73</v>
      </c>
      <c r="C14" s="374" t="s">
        <v>176</v>
      </c>
      <c r="D14" s="374" t="s">
        <v>5</v>
      </c>
      <c r="E14" s="25" t="s">
        <v>6</v>
      </c>
      <c r="F14" s="215" t="s">
        <v>35</v>
      </c>
      <c r="G14" s="25" t="s">
        <v>10</v>
      </c>
      <c r="H14" s="99">
        <v>100</v>
      </c>
      <c r="I14" s="99">
        <v>100</v>
      </c>
      <c r="J14" s="86">
        <f t="shared" si="0"/>
        <v>100</v>
      </c>
      <c r="K14" s="364">
        <f t="shared" ref="K14" si="3">(J14+J15)/2</f>
        <v>100</v>
      </c>
      <c r="L14" s="219"/>
      <c r="M14" s="418"/>
      <c r="N14" s="419"/>
    </row>
    <row r="15" spans="1:16" x14ac:dyDescent="0.25">
      <c r="A15" s="381"/>
      <c r="B15" s="409"/>
      <c r="C15" s="374"/>
      <c r="D15" s="374"/>
      <c r="E15" s="25" t="s">
        <v>7</v>
      </c>
      <c r="F15" s="215" t="s">
        <v>12</v>
      </c>
      <c r="G15" s="25" t="s">
        <v>13</v>
      </c>
      <c r="H15" s="99">
        <v>1</v>
      </c>
      <c r="I15" s="99">
        <v>1</v>
      </c>
      <c r="J15" s="86">
        <f t="shared" si="0"/>
        <v>100</v>
      </c>
      <c r="K15" s="366"/>
      <c r="L15" s="219"/>
      <c r="M15" s="418"/>
      <c r="N15" s="419"/>
    </row>
    <row r="16" spans="1:16" ht="36" x14ac:dyDescent="0.25">
      <c r="A16" s="381"/>
      <c r="B16" s="407" t="s">
        <v>73</v>
      </c>
      <c r="C16" s="374" t="s">
        <v>37</v>
      </c>
      <c r="D16" s="374" t="s">
        <v>5</v>
      </c>
      <c r="E16" s="25" t="s">
        <v>6</v>
      </c>
      <c r="F16" s="215" t="s">
        <v>38</v>
      </c>
      <c r="G16" s="25" t="s">
        <v>10</v>
      </c>
      <c r="H16" s="98">
        <v>100</v>
      </c>
      <c r="I16" s="98">
        <v>100</v>
      </c>
      <c r="J16" s="86">
        <f t="shared" si="0"/>
        <v>100</v>
      </c>
      <c r="K16" s="364">
        <f>(J16+J17)/2</f>
        <v>100</v>
      </c>
      <c r="L16" s="219"/>
      <c r="M16" s="418"/>
      <c r="N16" s="419"/>
    </row>
    <row r="17" spans="1:14" x14ac:dyDescent="0.25">
      <c r="A17" s="381"/>
      <c r="B17" s="409"/>
      <c r="C17" s="374"/>
      <c r="D17" s="374"/>
      <c r="E17" s="25" t="s">
        <v>7</v>
      </c>
      <c r="F17" s="215" t="s">
        <v>12</v>
      </c>
      <c r="G17" s="25" t="s">
        <v>13</v>
      </c>
      <c r="H17" s="99">
        <v>12</v>
      </c>
      <c r="I17" s="104">
        <v>12</v>
      </c>
      <c r="J17" s="86">
        <f>I17/H17*100</f>
        <v>100</v>
      </c>
      <c r="K17" s="366"/>
      <c r="L17" s="219"/>
      <c r="M17" s="418"/>
      <c r="N17" s="419"/>
    </row>
    <row r="18" spans="1:14" ht="24" x14ac:dyDescent="0.25">
      <c r="A18" s="381"/>
      <c r="B18" s="407" t="s">
        <v>75</v>
      </c>
      <c r="C18" s="368" t="s">
        <v>78</v>
      </c>
      <c r="D18" s="368" t="s">
        <v>76</v>
      </c>
      <c r="E18" s="63" t="s">
        <v>6</v>
      </c>
      <c r="F18" s="215" t="s">
        <v>79</v>
      </c>
      <c r="G18" s="63" t="s">
        <v>10</v>
      </c>
      <c r="H18" s="90">
        <v>100</v>
      </c>
      <c r="I18" s="90">
        <v>100</v>
      </c>
      <c r="J18" s="86">
        <f t="shared" si="0"/>
        <v>100</v>
      </c>
      <c r="K18" s="364">
        <f>((((J20+J19)/2)+J18)/2)</f>
        <v>100</v>
      </c>
      <c r="L18" s="135" t="s">
        <v>160</v>
      </c>
      <c r="M18" s="418"/>
      <c r="N18" s="419"/>
    </row>
    <row r="19" spans="1:14" x14ac:dyDescent="0.25">
      <c r="A19" s="381"/>
      <c r="B19" s="409"/>
      <c r="C19" s="369"/>
      <c r="D19" s="369"/>
      <c r="E19" s="63" t="s">
        <v>7</v>
      </c>
      <c r="F19" s="215" t="s">
        <v>80</v>
      </c>
      <c r="G19" s="63" t="s">
        <v>82</v>
      </c>
      <c r="H19" s="90">
        <v>2</v>
      </c>
      <c r="I19" s="90">
        <v>2</v>
      </c>
      <c r="J19" s="86">
        <f t="shared" si="0"/>
        <v>100</v>
      </c>
      <c r="K19" s="365"/>
      <c r="L19" s="135"/>
      <c r="M19" s="418"/>
      <c r="N19" s="419"/>
    </row>
    <row r="20" spans="1:14" x14ac:dyDescent="0.25">
      <c r="A20" s="381"/>
      <c r="B20" s="421" t="s">
        <v>77</v>
      </c>
      <c r="C20" s="370"/>
      <c r="D20" s="370"/>
      <c r="E20" s="63" t="s">
        <v>7</v>
      </c>
      <c r="F20" s="215" t="s">
        <v>81</v>
      </c>
      <c r="G20" s="63" t="s">
        <v>82</v>
      </c>
      <c r="H20" s="90">
        <v>4</v>
      </c>
      <c r="I20" s="90">
        <v>4</v>
      </c>
      <c r="J20" s="86">
        <f t="shared" si="0"/>
        <v>100</v>
      </c>
      <c r="K20" s="366"/>
      <c r="L20" s="135"/>
      <c r="M20" s="418"/>
      <c r="N20" s="419"/>
    </row>
    <row r="21" spans="1:14" ht="24" x14ac:dyDescent="0.25">
      <c r="A21" s="381"/>
      <c r="B21" s="422"/>
      <c r="C21" s="374" t="s">
        <v>40</v>
      </c>
      <c r="D21" s="374" t="s">
        <v>5</v>
      </c>
      <c r="E21" s="25" t="s">
        <v>6</v>
      </c>
      <c r="F21" s="215" t="s">
        <v>41</v>
      </c>
      <c r="G21" s="25" t="s">
        <v>10</v>
      </c>
      <c r="H21" s="84">
        <v>100</v>
      </c>
      <c r="I21" s="84">
        <v>100</v>
      </c>
      <c r="J21" s="86">
        <f t="shared" si="0"/>
        <v>100</v>
      </c>
      <c r="K21" s="364">
        <f>((((J23+J22)/2)+J21)/2)</f>
        <v>100</v>
      </c>
      <c r="L21" s="219"/>
      <c r="M21" s="418"/>
      <c r="N21" s="419"/>
    </row>
    <row r="22" spans="1:14" x14ac:dyDescent="0.25">
      <c r="A22" s="381"/>
      <c r="B22" s="423"/>
      <c r="C22" s="374"/>
      <c r="D22" s="374"/>
      <c r="E22" s="37" t="s">
        <v>7</v>
      </c>
      <c r="F22" s="213" t="s">
        <v>12</v>
      </c>
      <c r="G22" s="37" t="s">
        <v>13</v>
      </c>
      <c r="H22" s="225">
        <v>110</v>
      </c>
      <c r="I22" s="226">
        <v>110</v>
      </c>
      <c r="J22" s="227">
        <f t="shared" si="0"/>
        <v>100</v>
      </c>
      <c r="K22" s="365"/>
      <c r="L22" s="216"/>
      <c r="M22" s="418"/>
      <c r="N22" s="419"/>
    </row>
    <row r="23" spans="1:14" ht="24" x14ac:dyDescent="0.25">
      <c r="A23" s="382"/>
      <c r="B23" s="220" t="s">
        <v>104</v>
      </c>
      <c r="C23" s="374"/>
      <c r="D23" s="374"/>
      <c r="E23" s="25" t="s">
        <v>7</v>
      </c>
      <c r="F23" s="215" t="s">
        <v>42</v>
      </c>
      <c r="G23" s="25" t="s">
        <v>43</v>
      </c>
      <c r="H23" s="84">
        <v>912</v>
      </c>
      <c r="I23" s="59">
        <v>912</v>
      </c>
      <c r="J23" s="86">
        <f t="shared" si="0"/>
        <v>100</v>
      </c>
      <c r="K23" s="366"/>
      <c r="L23" s="219"/>
      <c r="M23" s="418"/>
      <c r="N23" s="420"/>
    </row>
  </sheetData>
  <mergeCells count="34">
    <mergeCell ref="A8:A23"/>
    <mergeCell ref="B8:B9"/>
    <mergeCell ref="C8:C9"/>
    <mergeCell ref="D8:D9"/>
    <mergeCell ref="K8:K9"/>
    <mergeCell ref="B20:B22"/>
    <mergeCell ref="B10:B11"/>
    <mergeCell ref="C10:C11"/>
    <mergeCell ref="D10:D11"/>
    <mergeCell ref="K10:K11"/>
    <mergeCell ref="K18:K20"/>
    <mergeCell ref="C21:C23"/>
    <mergeCell ref="C18:C20"/>
    <mergeCell ref="D18:D20"/>
    <mergeCell ref="B12:B13"/>
    <mergeCell ref="B14:B15"/>
    <mergeCell ref="I2:N2"/>
    <mergeCell ref="I3:N3"/>
    <mergeCell ref="C5:I5"/>
    <mergeCell ref="M8:M23"/>
    <mergeCell ref="D21:D23"/>
    <mergeCell ref="K21:K23"/>
    <mergeCell ref="N11:N23"/>
    <mergeCell ref="C12:C13"/>
    <mergeCell ref="D12:D13"/>
    <mergeCell ref="K12:K13"/>
    <mergeCell ref="C14:C15"/>
    <mergeCell ref="D14:D15"/>
    <mergeCell ref="K14:K15"/>
    <mergeCell ref="B16:B17"/>
    <mergeCell ref="C16:C17"/>
    <mergeCell ref="D16:D17"/>
    <mergeCell ref="K16:K17"/>
    <mergeCell ref="B18:B19"/>
  </mergeCells>
  <pageMargins left="0.11811023622047245" right="0.11811023622047245" top="0.15748031496062992" bottom="0.15748031496062992" header="0.11811023622047245" footer="0.11811023622047245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43"/>
  <sheetViews>
    <sheetView view="pageBreakPreview" zoomScale="90" zoomScaleNormal="70" zoomScaleSheetLayoutView="90" workbookViewId="0">
      <pane xSplit="2" topLeftCell="C1" activePane="topRight" state="frozen"/>
      <selection activeCell="E14" sqref="E14"/>
      <selection pane="topRight" activeCell="H2" sqref="H2:M2"/>
    </sheetView>
  </sheetViews>
  <sheetFormatPr defaultColWidth="15.85546875" defaultRowHeight="15" x14ac:dyDescent="0.25"/>
  <cols>
    <col min="1" max="1" width="15.85546875" style="1"/>
    <col min="2" max="2" width="39.140625" style="1" customWidth="1"/>
    <col min="3" max="4" width="15.85546875" style="1"/>
    <col min="5" max="5" width="29.7109375" style="1" customWidth="1"/>
    <col min="6" max="9" width="15.85546875" style="1"/>
    <col min="10" max="10" width="15.85546875" style="9"/>
    <col min="11" max="12" width="15.85546875" style="24"/>
    <col min="13" max="13" width="15.85546875" style="1"/>
    <col min="14" max="15" width="15.85546875" style="7"/>
    <col min="16" max="16384" width="15.85546875" style="1"/>
  </cols>
  <sheetData>
    <row r="1" spans="1:15" x14ac:dyDescent="0.25">
      <c r="H1" s="1" t="s">
        <v>268</v>
      </c>
      <c r="J1" s="3"/>
      <c r="K1" s="3"/>
      <c r="L1" s="3"/>
      <c r="N1" s="32"/>
      <c r="O1" s="32"/>
    </row>
    <row r="2" spans="1:15" ht="15" customHeight="1" x14ac:dyDescent="0.25">
      <c r="H2" s="436" t="s">
        <v>59</v>
      </c>
      <c r="I2" s="436"/>
      <c r="J2" s="436"/>
      <c r="K2" s="436"/>
      <c r="L2" s="436"/>
      <c r="M2" s="436"/>
      <c r="N2" s="32"/>
      <c r="O2" s="32"/>
    </row>
    <row r="3" spans="1:15" ht="15" customHeight="1" x14ac:dyDescent="0.25">
      <c r="H3" s="436" t="s">
        <v>221</v>
      </c>
      <c r="I3" s="436"/>
      <c r="J3" s="436"/>
      <c r="K3" s="436"/>
      <c r="L3" s="436"/>
      <c r="M3" s="436"/>
      <c r="N3" s="32"/>
      <c r="O3" s="32"/>
    </row>
    <row r="4" spans="1:15" x14ac:dyDescent="0.25">
      <c r="J4" s="3"/>
      <c r="K4" s="3"/>
      <c r="L4" s="3"/>
      <c r="N4" s="32"/>
      <c r="O4" s="32"/>
    </row>
    <row r="5" spans="1:15" ht="18.75" customHeight="1" x14ac:dyDescent="0.3">
      <c r="B5" s="437" t="s">
        <v>8</v>
      </c>
      <c r="C5" s="437"/>
      <c r="D5" s="437"/>
      <c r="E5" s="437"/>
      <c r="F5" s="437"/>
      <c r="G5" s="437"/>
      <c r="H5" s="437"/>
      <c r="J5" s="32"/>
      <c r="K5" s="32"/>
      <c r="L5" s="32"/>
      <c r="N5" s="32"/>
      <c r="O5" s="32"/>
    </row>
    <row r="6" spans="1:15" ht="114.75" x14ac:dyDescent="0.25">
      <c r="A6" s="236" t="s">
        <v>128</v>
      </c>
      <c r="B6" s="237" t="s">
        <v>129</v>
      </c>
      <c r="C6" s="238" t="s">
        <v>0</v>
      </c>
      <c r="D6" s="237" t="s">
        <v>130</v>
      </c>
      <c r="E6" s="238" t="s">
        <v>1</v>
      </c>
      <c r="F6" s="238" t="s">
        <v>2</v>
      </c>
      <c r="G6" s="238" t="s">
        <v>3</v>
      </c>
      <c r="H6" s="238" t="s">
        <v>4</v>
      </c>
      <c r="I6" s="238" t="s">
        <v>24</v>
      </c>
      <c r="J6" s="238" t="s">
        <v>25</v>
      </c>
      <c r="K6" s="238" t="s">
        <v>131</v>
      </c>
      <c r="L6" s="238" t="s">
        <v>132</v>
      </c>
      <c r="M6" s="238" t="s">
        <v>26</v>
      </c>
    </row>
    <row r="7" spans="1:15" ht="72" x14ac:dyDescent="0.25">
      <c r="A7" s="445" t="s">
        <v>48</v>
      </c>
      <c r="B7" s="432" t="s">
        <v>61</v>
      </c>
      <c r="C7" s="432" t="s">
        <v>5</v>
      </c>
      <c r="D7" s="121" t="s">
        <v>6</v>
      </c>
      <c r="E7" s="223" t="s">
        <v>9</v>
      </c>
      <c r="F7" s="121" t="s">
        <v>10</v>
      </c>
      <c r="G7" s="242">
        <v>100</v>
      </c>
      <c r="H7" s="242">
        <v>100</v>
      </c>
      <c r="I7" s="122">
        <f>H7*100/G7</f>
        <v>100</v>
      </c>
      <c r="J7" s="364">
        <f>(((I8+I9)/2)+I7)/2</f>
        <v>99.730769230769226</v>
      </c>
      <c r="K7" s="433" t="s">
        <v>160</v>
      </c>
      <c r="L7" s="424" t="s">
        <v>154</v>
      </c>
      <c r="M7" s="224">
        <f>(J7+J10+J13+J16+J19+J22+J24+J26+J28+J30+J33+J35+J38+J41)/14</f>
        <v>102.00171060130758</v>
      </c>
    </row>
    <row r="8" spans="1:15" x14ac:dyDescent="0.25">
      <c r="A8" s="446"/>
      <c r="B8" s="432"/>
      <c r="C8" s="432"/>
      <c r="D8" s="121" t="s">
        <v>7</v>
      </c>
      <c r="E8" s="223" t="s">
        <v>12</v>
      </c>
      <c r="F8" s="121" t="s">
        <v>13</v>
      </c>
      <c r="G8" s="243">
        <v>12</v>
      </c>
      <c r="H8" s="243">
        <v>12</v>
      </c>
      <c r="I8" s="122">
        <f t="shared" ref="I8:I43" si="0">H8*100/G8</f>
        <v>100</v>
      </c>
      <c r="J8" s="365"/>
      <c r="K8" s="434"/>
      <c r="L8" s="444"/>
      <c r="M8" s="123"/>
    </row>
    <row r="9" spans="1:15" x14ac:dyDescent="0.25">
      <c r="A9" s="446"/>
      <c r="B9" s="432"/>
      <c r="C9" s="432"/>
      <c r="D9" s="121" t="s">
        <v>7</v>
      </c>
      <c r="E9" s="223" t="s">
        <v>14</v>
      </c>
      <c r="F9" s="121" t="s">
        <v>15</v>
      </c>
      <c r="G9" s="243">
        <v>650</v>
      </c>
      <c r="H9" s="243">
        <v>643</v>
      </c>
      <c r="I9" s="122">
        <f t="shared" si="0"/>
        <v>98.92307692307692</v>
      </c>
      <c r="J9" s="366"/>
      <c r="K9" s="435"/>
      <c r="L9" s="444"/>
      <c r="M9" s="123"/>
    </row>
    <row r="10" spans="1:15" ht="72" x14ac:dyDescent="0.25">
      <c r="A10" s="446"/>
      <c r="B10" s="432" t="s">
        <v>62</v>
      </c>
      <c r="C10" s="432" t="s">
        <v>5</v>
      </c>
      <c r="D10" s="121" t="s">
        <v>6</v>
      </c>
      <c r="E10" s="223" t="s">
        <v>9</v>
      </c>
      <c r="F10" s="121" t="s">
        <v>10</v>
      </c>
      <c r="G10" s="243">
        <v>100</v>
      </c>
      <c r="H10" s="243">
        <v>100</v>
      </c>
      <c r="I10" s="122">
        <f t="shared" si="0"/>
        <v>100</v>
      </c>
      <c r="J10" s="433">
        <f>(((I11+I12)/2)+I10)/2</f>
        <v>100.50519978355076</v>
      </c>
      <c r="K10" s="433"/>
      <c r="L10" s="444"/>
      <c r="M10" s="222" t="s">
        <v>161</v>
      </c>
    </row>
    <row r="11" spans="1:15" x14ac:dyDescent="0.25">
      <c r="A11" s="446"/>
      <c r="B11" s="432"/>
      <c r="C11" s="432"/>
      <c r="D11" s="121" t="s">
        <v>7</v>
      </c>
      <c r="E11" s="223" t="s">
        <v>12</v>
      </c>
      <c r="F11" s="121" t="s">
        <v>13</v>
      </c>
      <c r="G11" s="124">
        <v>47</v>
      </c>
      <c r="H11" s="124">
        <v>48</v>
      </c>
      <c r="I11" s="122">
        <f t="shared" si="0"/>
        <v>102.12765957446808</v>
      </c>
      <c r="J11" s="434"/>
      <c r="K11" s="434"/>
      <c r="L11" s="444"/>
      <c r="M11" s="442"/>
    </row>
    <row r="12" spans="1:15" x14ac:dyDescent="0.25">
      <c r="A12" s="446"/>
      <c r="B12" s="432"/>
      <c r="C12" s="432"/>
      <c r="D12" s="121" t="s">
        <v>7</v>
      </c>
      <c r="E12" s="223" t="s">
        <v>14</v>
      </c>
      <c r="F12" s="121" t="s">
        <v>15</v>
      </c>
      <c r="G12" s="124">
        <v>4679</v>
      </c>
      <c r="H12" s="124">
        <v>4674</v>
      </c>
      <c r="I12" s="122">
        <f t="shared" si="0"/>
        <v>99.89313955973499</v>
      </c>
      <c r="J12" s="435"/>
      <c r="K12" s="435"/>
      <c r="L12" s="444"/>
      <c r="M12" s="442"/>
    </row>
    <row r="13" spans="1:15" ht="24" x14ac:dyDescent="0.25">
      <c r="A13" s="446"/>
      <c r="B13" s="438" t="s">
        <v>64</v>
      </c>
      <c r="C13" s="432" t="s">
        <v>5</v>
      </c>
      <c r="D13" s="121" t="s">
        <v>6</v>
      </c>
      <c r="E13" s="249" t="s">
        <v>18</v>
      </c>
      <c r="F13" s="121" t="s">
        <v>10</v>
      </c>
      <c r="G13" s="124">
        <v>100</v>
      </c>
      <c r="H13" s="124">
        <v>100</v>
      </c>
      <c r="I13" s="122">
        <f t="shared" si="0"/>
        <v>100</v>
      </c>
      <c r="J13" s="433">
        <f>(((I14+I15)/2)+I13)/2</f>
        <v>99.730769230769226</v>
      </c>
      <c r="K13" s="433"/>
      <c r="L13" s="444"/>
      <c r="M13" s="442"/>
    </row>
    <row r="14" spans="1:15" x14ac:dyDescent="0.25">
      <c r="A14" s="446"/>
      <c r="B14" s="439"/>
      <c r="C14" s="432"/>
      <c r="D14" s="121" t="s">
        <v>7</v>
      </c>
      <c r="E14" s="223" t="s">
        <v>12</v>
      </c>
      <c r="F14" s="121" t="s">
        <v>13</v>
      </c>
      <c r="G14" s="124">
        <v>12</v>
      </c>
      <c r="H14" s="124">
        <v>12</v>
      </c>
      <c r="I14" s="122">
        <f t="shared" si="0"/>
        <v>100</v>
      </c>
      <c r="J14" s="434"/>
      <c r="K14" s="434"/>
      <c r="L14" s="444"/>
      <c r="M14" s="442"/>
    </row>
    <row r="15" spans="1:15" x14ac:dyDescent="0.25">
      <c r="A15" s="446"/>
      <c r="B15" s="440"/>
      <c r="C15" s="432"/>
      <c r="D15" s="121" t="s">
        <v>7</v>
      </c>
      <c r="E15" s="223" t="s">
        <v>14</v>
      </c>
      <c r="F15" s="121" t="s">
        <v>15</v>
      </c>
      <c r="G15" s="124">
        <v>650</v>
      </c>
      <c r="H15" s="124">
        <v>643</v>
      </c>
      <c r="I15" s="122">
        <f t="shared" si="0"/>
        <v>98.92307692307692</v>
      </c>
      <c r="J15" s="435"/>
      <c r="K15" s="435"/>
      <c r="L15" s="444"/>
      <c r="M15" s="442"/>
    </row>
    <row r="16" spans="1:15" ht="24" x14ac:dyDescent="0.25">
      <c r="A16" s="446"/>
      <c r="B16" s="432" t="s">
        <v>65</v>
      </c>
      <c r="C16" s="432" t="s">
        <v>5</v>
      </c>
      <c r="D16" s="121" t="s">
        <v>6</v>
      </c>
      <c r="E16" s="249" t="s">
        <v>18</v>
      </c>
      <c r="F16" s="121" t="s">
        <v>10</v>
      </c>
      <c r="G16" s="244">
        <v>100</v>
      </c>
      <c r="H16" s="244">
        <v>100</v>
      </c>
      <c r="I16" s="103">
        <f t="shared" ref="I16:I18" si="1">H16/G16*100</f>
        <v>100</v>
      </c>
      <c r="J16" s="441">
        <f>((((I18+I17)/2)+I16)/2)</f>
        <v>100.52745935416198</v>
      </c>
      <c r="K16" s="433"/>
      <c r="L16" s="444"/>
      <c r="M16" s="442"/>
    </row>
    <row r="17" spans="1:13" x14ac:dyDescent="0.25">
      <c r="A17" s="446"/>
      <c r="B17" s="432"/>
      <c r="C17" s="432"/>
      <c r="D17" s="121" t="s">
        <v>7</v>
      </c>
      <c r="E17" s="223" t="s">
        <v>12</v>
      </c>
      <c r="F17" s="121" t="s">
        <v>13</v>
      </c>
      <c r="G17" s="244">
        <v>45</v>
      </c>
      <c r="H17" s="244">
        <v>46</v>
      </c>
      <c r="I17" s="103">
        <f t="shared" si="1"/>
        <v>102.22222222222221</v>
      </c>
      <c r="J17" s="441"/>
      <c r="K17" s="434"/>
      <c r="L17" s="444"/>
      <c r="M17" s="442"/>
    </row>
    <row r="18" spans="1:13" x14ac:dyDescent="0.25">
      <c r="A18" s="446"/>
      <c r="B18" s="432"/>
      <c r="C18" s="432"/>
      <c r="D18" s="121" t="s">
        <v>7</v>
      </c>
      <c r="E18" s="223" t="s">
        <v>14</v>
      </c>
      <c r="F18" s="121" t="s">
        <v>15</v>
      </c>
      <c r="G18" s="245">
        <v>4449</v>
      </c>
      <c r="H18" s="245">
        <v>4444</v>
      </c>
      <c r="I18" s="103">
        <f t="shared" si="1"/>
        <v>99.88761519442572</v>
      </c>
      <c r="J18" s="441"/>
      <c r="K18" s="435"/>
      <c r="L18" s="444"/>
      <c r="M18" s="442"/>
    </row>
    <row r="19" spans="1:13" ht="24" x14ac:dyDescent="0.25">
      <c r="A19" s="446"/>
      <c r="B19" s="438" t="s">
        <v>246</v>
      </c>
      <c r="C19" s="432" t="s">
        <v>5</v>
      </c>
      <c r="D19" s="121" t="s">
        <v>6</v>
      </c>
      <c r="E19" s="249" t="s">
        <v>18</v>
      </c>
      <c r="F19" s="121" t="s">
        <v>10</v>
      </c>
      <c r="G19" s="242">
        <v>100</v>
      </c>
      <c r="H19" s="242">
        <v>100</v>
      </c>
      <c r="I19" s="122">
        <f t="shared" si="0"/>
        <v>100</v>
      </c>
      <c r="J19" s="433">
        <f>(((I20+I21)/2)+I19)/2</f>
        <v>100</v>
      </c>
      <c r="K19" s="426"/>
      <c r="L19" s="444"/>
      <c r="M19" s="442"/>
    </row>
    <row r="20" spans="1:13" x14ac:dyDescent="0.25">
      <c r="A20" s="446"/>
      <c r="B20" s="439"/>
      <c r="C20" s="432"/>
      <c r="D20" s="121" t="s">
        <v>7</v>
      </c>
      <c r="E20" s="223" t="s">
        <v>12</v>
      </c>
      <c r="F20" s="121" t="s">
        <v>13</v>
      </c>
      <c r="G20" s="124">
        <v>2</v>
      </c>
      <c r="H20" s="124">
        <v>2</v>
      </c>
      <c r="I20" s="122">
        <f t="shared" si="0"/>
        <v>100</v>
      </c>
      <c r="J20" s="434"/>
      <c r="K20" s="427"/>
      <c r="L20" s="444"/>
      <c r="M20" s="442"/>
    </row>
    <row r="21" spans="1:13" x14ac:dyDescent="0.25">
      <c r="A21" s="446"/>
      <c r="B21" s="440"/>
      <c r="C21" s="432"/>
      <c r="D21" s="121" t="s">
        <v>7</v>
      </c>
      <c r="E21" s="223" t="s">
        <v>14</v>
      </c>
      <c r="F21" s="121" t="s">
        <v>116</v>
      </c>
      <c r="G21" s="124">
        <v>230</v>
      </c>
      <c r="H21" s="124">
        <v>230</v>
      </c>
      <c r="I21" s="122">
        <f t="shared" si="0"/>
        <v>100</v>
      </c>
      <c r="J21" s="435"/>
      <c r="K21" s="428"/>
      <c r="L21" s="444"/>
      <c r="M21" s="442"/>
    </row>
    <row r="22" spans="1:13" ht="36" x14ac:dyDescent="0.25">
      <c r="A22" s="446"/>
      <c r="B22" s="432" t="s">
        <v>32</v>
      </c>
      <c r="C22" s="432" t="s">
        <v>5</v>
      </c>
      <c r="D22" s="121" t="s">
        <v>6</v>
      </c>
      <c r="E22" s="223" t="s">
        <v>33</v>
      </c>
      <c r="F22" s="121" t="s">
        <v>10</v>
      </c>
      <c r="G22" s="242">
        <v>100</v>
      </c>
      <c r="H22" s="242">
        <v>100</v>
      </c>
      <c r="I22" s="122">
        <f>H22*100/G22</f>
        <v>100</v>
      </c>
      <c r="J22" s="433">
        <f>(I23+I22)/2</f>
        <v>99.166666666666657</v>
      </c>
      <c r="K22" s="433" t="s">
        <v>247</v>
      </c>
      <c r="L22" s="444"/>
      <c r="M22" s="442"/>
    </row>
    <row r="23" spans="1:13" x14ac:dyDescent="0.25">
      <c r="A23" s="446"/>
      <c r="B23" s="432"/>
      <c r="C23" s="432"/>
      <c r="D23" s="121" t="s">
        <v>7</v>
      </c>
      <c r="E23" s="223" t="s">
        <v>12</v>
      </c>
      <c r="F23" s="121" t="s">
        <v>13</v>
      </c>
      <c r="G23" s="121">
        <v>60</v>
      </c>
      <c r="H23" s="246">
        <v>59</v>
      </c>
      <c r="I23" s="122">
        <f>H23*100/G23</f>
        <v>98.333333333333329</v>
      </c>
      <c r="J23" s="435"/>
      <c r="K23" s="435"/>
      <c r="L23" s="444"/>
      <c r="M23" s="442"/>
    </row>
    <row r="24" spans="1:13" ht="36" x14ac:dyDescent="0.25">
      <c r="A24" s="446"/>
      <c r="B24" s="432" t="s">
        <v>72</v>
      </c>
      <c r="C24" s="432" t="s">
        <v>5</v>
      </c>
      <c r="D24" s="121" t="s">
        <v>6</v>
      </c>
      <c r="E24" s="223" t="s">
        <v>33</v>
      </c>
      <c r="F24" s="121" t="s">
        <v>10</v>
      </c>
      <c r="G24" s="124">
        <v>100</v>
      </c>
      <c r="H24" s="124">
        <v>100</v>
      </c>
      <c r="I24" s="122">
        <f t="shared" si="0"/>
        <v>100</v>
      </c>
      <c r="J24" s="364">
        <f>(I25+I24)/2</f>
        <v>108.33333333333334</v>
      </c>
      <c r="K24" s="433" t="s">
        <v>165</v>
      </c>
      <c r="L24" s="444"/>
      <c r="M24" s="442"/>
    </row>
    <row r="25" spans="1:13" x14ac:dyDescent="0.25">
      <c r="A25" s="446"/>
      <c r="B25" s="432"/>
      <c r="C25" s="432"/>
      <c r="D25" s="121" t="s">
        <v>7</v>
      </c>
      <c r="E25" s="223" t="s">
        <v>12</v>
      </c>
      <c r="F25" s="121" t="s">
        <v>13</v>
      </c>
      <c r="G25" s="124">
        <v>6</v>
      </c>
      <c r="H25" s="243">
        <v>7</v>
      </c>
      <c r="I25" s="122">
        <f>H25*100/G25</f>
        <v>116.66666666666667</v>
      </c>
      <c r="J25" s="366"/>
      <c r="K25" s="435"/>
      <c r="L25" s="444"/>
      <c r="M25" s="442"/>
    </row>
    <row r="26" spans="1:13" ht="36" x14ac:dyDescent="0.25">
      <c r="A26" s="446"/>
      <c r="B26" s="432" t="s">
        <v>34</v>
      </c>
      <c r="C26" s="432" t="s">
        <v>5</v>
      </c>
      <c r="D26" s="121" t="s">
        <v>6</v>
      </c>
      <c r="E26" s="223" t="s">
        <v>35</v>
      </c>
      <c r="F26" s="121" t="s">
        <v>10</v>
      </c>
      <c r="G26" s="124">
        <v>100</v>
      </c>
      <c r="H26" s="124">
        <v>100</v>
      </c>
      <c r="I26" s="122">
        <f t="shared" si="0"/>
        <v>100</v>
      </c>
      <c r="J26" s="433">
        <f>(I27+I26)/2</f>
        <v>98.4375</v>
      </c>
      <c r="K26" s="433" t="s">
        <v>186</v>
      </c>
      <c r="L26" s="444"/>
      <c r="M26" s="442"/>
    </row>
    <row r="27" spans="1:13" x14ac:dyDescent="0.25">
      <c r="A27" s="446"/>
      <c r="B27" s="432"/>
      <c r="C27" s="432"/>
      <c r="D27" s="121" t="s">
        <v>7</v>
      </c>
      <c r="E27" s="223" t="s">
        <v>12</v>
      </c>
      <c r="F27" s="121" t="s">
        <v>13</v>
      </c>
      <c r="G27" s="124">
        <v>64</v>
      </c>
      <c r="H27" s="124">
        <v>62</v>
      </c>
      <c r="I27" s="122">
        <f t="shared" si="0"/>
        <v>96.875</v>
      </c>
      <c r="J27" s="435"/>
      <c r="K27" s="435"/>
      <c r="L27" s="444"/>
      <c r="M27" s="442"/>
    </row>
    <row r="28" spans="1:13" ht="36" x14ac:dyDescent="0.25">
      <c r="A28" s="446"/>
      <c r="B28" s="432" t="s">
        <v>125</v>
      </c>
      <c r="C28" s="432" t="s">
        <v>5</v>
      </c>
      <c r="D28" s="121" t="s">
        <v>6</v>
      </c>
      <c r="E28" s="223" t="s">
        <v>33</v>
      </c>
      <c r="F28" s="121" t="s">
        <v>10</v>
      </c>
      <c r="G28" s="125">
        <v>100</v>
      </c>
      <c r="H28" s="125">
        <v>100</v>
      </c>
      <c r="I28" s="122">
        <f t="shared" si="0"/>
        <v>100</v>
      </c>
      <c r="J28" s="433">
        <f>(I29+I28)/2</f>
        <v>100</v>
      </c>
      <c r="K28" s="433"/>
      <c r="L28" s="444"/>
      <c r="M28" s="442"/>
    </row>
    <row r="29" spans="1:13" x14ac:dyDescent="0.25">
      <c r="A29" s="446"/>
      <c r="B29" s="432"/>
      <c r="C29" s="432"/>
      <c r="D29" s="121" t="s">
        <v>7</v>
      </c>
      <c r="E29" s="223" t="s">
        <v>12</v>
      </c>
      <c r="F29" s="121" t="s">
        <v>13</v>
      </c>
      <c r="G29" s="125">
        <v>15</v>
      </c>
      <c r="H29" s="247">
        <v>15</v>
      </c>
      <c r="I29" s="122">
        <f t="shared" si="0"/>
        <v>100</v>
      </c>
      <c r="J29" s="435"/>
      <c r="K29" s="435"/>
      <c r="L29" s="444"/>
      <c r="M29" s="442"/>
    </row>
    <row r="30" spans="1:13" ht="24" x14ac:dyDescent="0.25">
      <c r="A30" s="446"/>
      <c r="B30" s="438" t="s">
        <v>107</v>
      </c>
      <c r="C30" s="438" t="s">
        <v>5</v>
      </c>
      <c r="D30" s="121" t="s">
        <v>6</v>
      </c>
      <c r="E30" s="223" t="s">
        <v>105</v>
      </c>
      <c r="F30" s="121" t="s">
        <v>10</v>
      </c>
      <c r="G30" s="91">
        <v>100</v>
      </c>
      <c r="H30" s="91">
        <v>100</v>
      </c>
      <c r="I30" s="122">
        <f t="shared" si="0"/>
        <v>100</v>
      </c>
      <c r="J30" s="426">
        <f>(((I31+I32)/2)+I30)/2</f>
        <v>100</v>
      </c>
      <c r="K30" s="429" t="s">
        <v>160</v>
      </c>
      <c r="L30" s="444"/>
      <c r="M30" s="442"/>
    </row>
    <row r="31" spans="1:13" x14ac:dyDescent="0.25">
      <c r="A31" s="446"/>
      <c r="B31" s="439"/>
      <c r="C31" s="439"/>
      <c r="D31" s="121" t="s">
        <v>7</v>
      </c>
      <c r="E31" s="223" t="s">
        <v>12</v>
      </c>
      <c r="F31" s="121" t="s">
        <v>13</v>
      </c>
      <c r="G31" s="91">
        <v>18</v>
      </c>
      <c r="H31" s="91">
        <v>18</v>
      </c>
      <c r="I31" s="122">
        <f t="shared" si="0"/>
        <v>100</v>
      </c>
      <c r="J31" s="427"/>
      <c r="K31" s="430"/>
      <c r="L31" s="444"/>
      <c r="M31" s="442"/>
    </row>
    <row r="32" spans="1:13" x14ac:dyDescent="0.25">
      <c r="A32" s="446"/>
      <c r="B32" s="440"/>
      <c r="C32" s="440"/>
      <c r="D32" s="121" t="s">
        <v>7</v>
      </c>
      <c r="E32" s="223" t="s">
        <v>14</v>
      </c>
      <c r="F32" s="121" t="s">
        <v>21</v>
      </c>
      <c r="G32" s="91">
        <v>3078</v>
      </c>
      <c r="H32" s="91">
        <v>3078</v>
      </c>
      <c r="I32" s="122">
        <f t="shared" si="0"/>
        <v>100</v>
      </c>
      <c r="J32" s="428"/>
      <c r="K32" s="431"/>
      <c r="L32" s="444"/>
      <c r="M32" s="442"/>
    </row>
    <row r="33" spans="1:13" ht="36" x14ac:dyDescent="0.25">
      <c r="A33" s="446"/>
      <c r="B33" s="432" t="s">
        <v>37</v>
      </c>
      <c r="C33" s="432" t="s">
        <v>5</v>
      </c>
      <c r="D33" s="121" t="s">
        <v>6</v>
      </c>
      <c r="E33" s="223" t="s">
        <v>38</v>
      </c>
      <c r="F33" s="121" t="s">
        <v>10</v>
      </c>
      <c r="G33" s="126">
        <v>100</v>
      </c>
      <c r="H33" s="126">
        <v>100</v>
      </c>
      <c r="I33" s="122">
        <f t="shared" si="0"/>
        <v>100</v>
      </c>
      <c r="J33" s="433">
        <f>(I34+I33)/2</f>
        <v>118.18181818181819</v>
      </c>
      <c r="K33" s="424" t="s">
        <v>248</v>
      </c>
      <c r="L33" s="444"/>
      <c r="M33" s="442"/>
    </row>
    <row r="34" spans="1:13" x14ac:dyDescent="0.25">
      <c r="A34" s="446"/>
      <c r="B34" s="432"/>
      <c r="C34" s="432"/>
      <c r="D34" s="121" t="s">
        <v>7</v>
      </c>
      <c r="E34" s="223" t="s">
        <v>12</v>
      </c>
      <c r="F34" s="121" t="s">
        <v>13</v>
      </c>
      <c r="G34" s="126">
        <v>11</v>
      </c>
      <c r="H34" s="248">
        <v>15</v>
      </c>
      <c r="I34" s="122">
        <f t="shared" si="0"/>
        <v>136.36363636363637</v>
      </c>
      <c r="J34" s="435"/>
      <c r="K34" s="425"/>
      <c r="L34" s="444"/>
      <c r="M34" s="442"/>
    </row>
    <row r="35" spans="1:13" ht="24" x14ac:dyDescent="0.25">
      <c r="A35" s="446"/>
      <c r="B35" s="438" t="s">
        <v>78</v>
      </c>
      <c r="C35" s="438" t="s">
        <v>76</v>
      </c>
      <c r="D35" s="121" t="s">
        <v>6</v>
      </c>
      <c r="E35" s="223" t="s">
        <v>79</v>
      </c>
      <c r="F35" s="121" t="s">
        <v>10</v>
      </c>
      <c r="G35" s="126">
        <v>100</v>
      </c>
      <c r="H35" s="126">
        <v>100</v>
      </c>
      <c r="I35" s="122">
        <f t="shared" si="0"/>
        <v>100</v>
      </c>
      <c r="J35" s="426">
        <f>(((I36+I37)/2)+I35)/2</f>
        <v>100</v>
      </c>
      <c r="K35" s="429"/>
      <c r="L35" s="444"/>
      <c r="M35" s="442"/>
    </row>
    <row r="36" spans="1:13" x14ac:dyDescent="0.25">
      <c r="A36" s="446"/>
      <c r="B36" s="439"/>
      <c r="C36" s="439"/>
      <c r="D36" s="121" t="s">
        <v>7</v>
      </c>
      <c r="E36" s="223" t="s">
        <v>80</v>
      </c>
      <c r="F36" s="121" t="s">
        <v>82</v>
      </c>
      <c r="G36" s="126">
        <v>3</v>
      </c>
      <c r="H36" s="126">
        <v>3</v>
      </c>
      <c r="I36" s="122">
        <f t="shared" si="0"/>
        <v>100</v>
      </c>
      <c r="J36" s="427"/>
      <c r="K36" s="430"/>
      <c r="L36" s="444"/>
      <c r="M36" s="442"/>
    </row>
    <row r="37" spans="1:13" x14ac:dyDescent="0.25">
      <c r="A37" s="446"/>
      <c r="B37" s="440"/>
      <c r="C37" s="440"/>
      <c r="D37" s="121" t="s">
        <v>7</v>
      </c>
      <c r="E37" s="223" t="s">
        <v>81</v>
      </c>
      <c r="F37" s="121" t="s">
        <v>82</v>
      </c>
      <c r="G37" s="126">
        <v>7</v>
      </c>
      <c r="H37" s="126">
        <v>7</v>
      </c>
      <c r="I37" s="122">
        <f t="shared" si="0"/>
        <v>100</v>
      </c>
      <c r="J37" s="428"/>
      <c r="K37" s="431"/>
      <c r="L37" s="444"/>
      <c r="M37" s="442"/>
    </row>
    <row r="38" spans="1:13" ht="24" x14ac:dyDescent="0.25">
      <c r="A38" s="446"/>
      <c r="B38" s="432" t="s">
        <v>40</v>
      </c>
      <c r="C38" s="432" t="s">
        <v>5</v>
      </c>
      <c r="D38" s="121" t="s">
        <v>6</v>
      </c>
      <c r="E38" s="223" t="s">
        <v>41</v>
      </c>
      <c r="F38" s="121" t="s">
        <v>10</v>
      </c>
      <c r="G38" s="91">
        <v>100</v>
      </c>
      <c r="H38" s="91">
        <v>100</v>
      </c>
      <c r="I38" s="122">
        <f t="shared" si="0"/>
        <v>100</v>
      </c>
      <c r="J38" s="426">
        <f>(((I39+I40)/2)+I38)/2</f>
        <v>103.41043263723677</v>
      </c>
      <c r="K38" s="433" t="s">
        <v>250</v>
      </c>
      <c r="L38" s="444"/>
      <c r="M38" s="442"/>
    </row>
    <row r="39" spans="1:13" x14ac:dyDescent="0.25">
      <c r="A39" s="446"/>
      <c r="B39" s="432"/>
      <c r="C39" s="432"/>
      <c r="D39" s="121" t="s">
        <v>7</v>
      </c>
      <c r="E39" s="223" t="s">
        <v>12</v>
      </c>
      <c r="F39" s="121" t="s">
        <v>13</v>
      </c>
      <c r="G39" s="91">
        <v>117</v>
      </c>
      <c r="H39" s="246">
        <v>125</v>
      </c>
      <c r="I39" s="122">
        <f t="shared" si="0"/>
        <v>106.83760683760684</v>
      </c>
      <c r="J39" s="427"/>
      <c r="K39" s="434"/>
      <c r="L39" s="444"/>
      <c r="M39" s="442"/>
    </row>
    <row r="40" spans="1:13" x14ac:dyDescent="0.25">
      <c r="A40" s="446"/>
      <c r="B40" s="432"/>
      <c r="C40" s="432"/>
      <c r="D40" s="121" t="s">
        <v>7</v>
      </c>
      <c r="E40" s="223" t="s">
        <v>42</v>
      </c>
      <c r="F40" s="121" t="s">
        <v>43</v>
      </c>
      <c r="G40" s="91">
        <v>970</v>
      </c>
      <c r="H40" s="246">
        <v>1036</v>
      </c>
      <c r="I40" s="122">
        <f t="shared" si="0"/>
        <v>106.80412371134021</v>
      </c>
      <c r="J40" s="428"/>
      <c r="K40" s="435"/>
      <c r="L40" s="444"/>
      <c r="M40" s="442"/>
    </row>
    <row r="41" spans="1:13" ht="24" x14ac:dyDescent="0.25">
      <c r="A41" s="446"/>
      <c r="B41" s="432" t="s">
        <v>249</v>
      </c>
      <c r="C41" s="432" t="s">
        <v>5</v>
      </c>
      <c r="D41" s="121" t="s">
        <v>6</v>
      </c>
      <c r="E41" s="223" t="s">
        <v>41</v>
      </c>
      <c r="F41" s="121" t="s">
        <v>10</v>
      </c>
      <c r="G41" s="91">
        <v>100</v>
      </c>
      <c r="H41" s="91">
        <v>100</v>
      </c>
      <c r="I41" s="122">
        <f t="shared" si="0"/>
        <v>100</v>
      </c>
      <c r="J41" s="426">
        <f>(((I42+I43)/2)+I41)/2</f>
        <v>100</v>
      </c>
      <c r="K41" s="433"/>
      <c r="L41" s="444"/>
      <c r="M41" s="442"/>
    </row>
    <row r="42" spans="1:13" x14ac:dyDescent="0.25">
      <c r="A42" s="446"/>
      <c r="B42" s="432"/>
      <c r="C42" s="432"/>
      <c r="D42" s="121" t="s">
        <v>7</v>
      </c>
      <c r="E42" s="223" t="s">
        <v>12</v>
      </c>
      <c r="F42" s="121" t="s">
        <v>13</v>
      </c>
      <c r="G42" s="91">
        <v>19</v>
      </c>
      <c r="H42" s="246">
        <v>19</v>
      </c>
      <c r="I42" s="122">
        <f t="shared" si="0"/>
        <v>100</v>
      </c>
      <c r="J42" s="427"/>
      <c r="K42" s="434"/>
      <c r="L42" s="444"/>
      <c r="M42" s="442"/>
    </row>
    <row r="43" spans="1:13" x14ac:dyDescent="0.25">
      <c r="A43" s="447"/>
      <c r="B43" s="432"/>
      <c r="C43" s="432"/>
      <c r="D43" s="121" t="s">
        <v>7</v>
      </c>
      <c r="E43" s="223" t="s">
        <v>42</v>
      </c>
      <c r="F43" s="120" t="s">
        <v>43</v>
      </c>
      <c r="G43" s="240">
        <v>1240</v>
      </c>
      <c r="H43" s="241">
        <v>1240</v>
      </c>
      <c r="I43" s="239">
        <f t="shared" si="0"/>
        <v>100</v>
      </c>
      <c r="J43" s="428"/>
      <c r="K43" s="435"/>
      <c r="L43" s="425"/>
      <c r="M43" s="443"/>
    </row>
  </sheetData>
  <mergeCells count="62">
    <mergeCell ref="K41:K43"/>
    <mergeCell ref="M11:M43"/>
    <mergeCell ref="L7:L43"/>
    <mergeCell ref="A7:A43"/>
    <mergeCell ref="B41:B43"/>
    <mergeCell ref="C41:C43"/>
    <mergeCell ref="J41:J43"/>
    <mergeCell ref="B33:B34"/>
    <mergeCell ref="C33:C34"/>
    <mergeCell ref="J33:J34"/>
    <mergeCell ref="B35:B37"/>
    <mergeCell ref="C35:C37"/>
    <mergeCell ref="J7:J9"/>
    <mergeCell ref="J10:J12"/>
    <mergeCell ref="B22:B23"/>
    <mergeCell ref="C22:C23"/>
    <mergeCell ref="K22:K23"/>
    <mergeCell ref="B24:B25"/>
    <mergeCell ref="C24:C25"/>
    <mergeCell ref="J24:J25"/>
    <mergeCell ref="K24:K25"/>
    <mergeCell ref="K16:K18"/>
    <mergeCell ref="K19:K21"/>
    <mergeCell ref="B30:B32"/>
    <mergeCell ref="C30:C32"/>
    <mergeCell ref="J30:J32"/>
    <mergeCell ref="K30:K32"/>
    <mergeCell ref="J19:J21"/>
    <mergeCell ref="B26:B27"/>
    <mergeCell ref="C26:C27"/>
    <mergeCell ref="J26:J27"/>
    <mergeCell ref="K26:K27"/>
    <mergeCell ref="B28:B29"/>
    <mergeCell ref="C28:C29"/>
    <mergeCell ref="J28:J29"/>
    <mergeCell ref="K28:K29"/>
    <mergeCell ref="J22:J23"/>
    <mergeCell ref="B19:B21"/>
    <mergeCell ref="C19:C21"/>
    <mergeCell ref="B16:B18"/>
    <mergeCell ref="C16:C18"/>
    <mergeCell ref="J16:J18"/>
    <mergeCell ref="H2:M2"/>
    <mergeCell ref="H3:M3"/>
    <mergeCell ref="B5:H5"/>
    <mergeCell ref="J13:J15"/>
    <mergeCell ref="B13:B15"/>
    <mergeCell ref="C13:C15"/>
    <mergeCell ref="K13:K15"/>
    <mergeCell ref="K10:K12"/>
    <mergeCell ref="C10:C12"/>
    <mergeCell ref="B10:B12"/>
    <mergeCell ref="K7:K9"/>
    <mergeCell ref="C7:C9"/>
    <mergeCell ref="B7:B9"/>
    <mergeCell ref="K33:K34"/>
    <mergeCell ref="J35:J37"/>
    <mergeCell ref="K35:K37"/>
    <mergeCell ref="B38:B40"/>
    <mergeCell ref="C38:C40"/>
    <mergeCell ref="J38:J40"/>
    <mergeCell ref="K38:K40"/>
  </mergeCell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0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I2" sqref="I2:N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14" width="15.85546875" style="1"/>
    <col min="15" max="16" width="15.85546875" style="3"/>
    <col min="17" max="16384" width="15.85546875" style="1"/>
  </cols>
  <sheetData>
    <row r="1" spans="1:16" s="65" customFormat="1" x14ac:dyDescent="0.25">
      <c r="I1" s="65" t="s">
        <v>202</v>
      </c>
      <c r="O1" s="3"/>
      <c r="P1" s="3"/>
    </row>
    <row r="2" spans="1:16" s="65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5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5" customFormat="1" ht="18.75" customHeight="1" x14ac:dyDescent="0.25">
      <c r="O4" s="3"/>
      <c r="P4" s="3"/>
    </row>
    <row r="5" spans="1:16" s="65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111.75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230" t="s">
        <v>24</v>
      </c>
      <c r="K7" s="230" t="s">
        <v>25</v>
      </c>
      <c r="L7" s="230" t="s">
        <v>131</v>
      </c>
      <c r="M7" s="230" t="s">
        <v>132</v>
      </c>
      <c r="N7" s="13" t="s">
        <v>26</v>
      </c>
    </row>
    <row r="8" spans="1:16" ht="72" x14ac:dyDescent="0.25">
      <c r="A8" s="448" t="s">
        <v>193</v>
      </c>
      <c r="B8" s="407" t="s">
        <v>60</v>
      </c>
      <c r="C8" s="374" t="s">
        <v>61</v>
      </c>
      <c r="D8" s="374" t="s">
        <v>5</v>
      </c>
      <c r="E8" s="63" t="s">
        <v>6</v>
      </c>
      <c r="F8" s="230" t="s">
        <v>9</v>
      </c>
      <c r="G8" s="63" t="s">
        <v>10</v>
      </c>
      <c r="H8" s="98">
        <v>100</v>
      </c>
      <c r="I8" s="98">
        <v>100</v>
      </c>
      <c r="J8" s="86">
        <f t="shared" ref="J8:J40" si="0">I8/H8*100</f>
        <v>100</v>
      </c>
      <c r="K8" s="364">
        <f>((((J10+J9)/2)+J8)/2)</f>
        <v>99.622641509433961</v>
      </c>
      <c r="L8" s="235"/>
      <c r="M8" s="228" t="s">
        <v>154</v>
      </c>
      <c r="N8" s="228">
        <f>(K8+K11+K14+K17+K20+K23+K26+K28+K30+K32+K34+K36+K38)/13</f>
        <v>99.904214258211454</v>
      </c>
    </row>
    <row r="9" spans="1:16" x14ac:dyDescent="0.25">
      <c r="A9" s="449"/>
      <c r="B9" s="408"/>
      <c r="C9" s="374"/>
      <c r="D9" s="374"/>
      <c r="E9" s="63" t="s">
        <v>7</v>
      </c>
      <c r="F9" s="230" t="s">
        <v>12</v>
      </c>
      <c r="G9" s="63" t="s">
        <v>13</v>
      </c>
      <c r="H9" s="99">
        <v>2</v>
      </c>
      <c r="I9" s="99">
        <v>2</v>
      </c>
      <c r="J9" s="86">
        <f t="shared" si="0"/>
        <v>100</v>
      </c>
      <c r="K9" s="365"/>
      <c r="L9" s="377"/>
      <c r="M9" s="57"/>
      <c r="N9" s="42"/>
    </row>
    <row r="10" spans="1:16" x14ac:dyDescent="0.25">
      <c r="A10" s="449"/>
      <c r="B10" s="409"/>
      <c r="C10" s="374"/>
      <c r="D10" s="374"/>
      <c r="E10" s="63" t="s">
        <v>7</v>
      </c>
      <c r="F10" s="230" t="s">
        <v>14</v>
      </c>
      <c r="G10" s="63" t="s">
        <v>15</v>
      </c>
      <c r="H10" s="99">
        <v>265</v>
      </c>
      <c r="I10" s="99">
        <v>261</v>
      </c>
      <c r="J10" s="86">
        <f t="shared" si="0"/>
        <v>98.490566037735846</v>
      </c>
      <c r="K10" s="366"/>
      <c r="L10" s="379"/>
      <c r="M10" s="57"/>
      <c r="N10" s="42"/>
    </row>
    <row r="11" spans="1:16" ht="72" x14ac:dyDescent="0.25">
      <c r="A11" s="449"/>
      <c r="B11" s="407" t="s">
        <v>63</v>
      </c>
      <c r="C11" s="374" t="s">
        <v>62</v>
      </c>
      <c r="D11" s="374" t="s">
        <v>5</v>
      </c>
      <c r="E11" s="63" t="s">
        <v>6</v>
      </c>
      <c r="F11" s="230" t="s">
        <v>9</v>
      </c>
      <c r="G11" s="63" t="s">
        <v>10</v>
      </c>
      <c r="H11" s="99">
        <v>100</v>
      </c>
      <c r="I11" s="99">
        <v>100</v>
      </c>
      <c r="J11" s="86">
        <f t="shared" si="0"/>
        <v>100</v>
      </c>
      <c r="K11" s="364">
        <f>((((J13+J12)/2)+J11)/2)</f>
        <v>99.89995553579368</v>
      </c>
      <c r="L11" s="235"/>
      <c r="M11" s="57"/>
      <c r="N11" s="229" t="s">
        <v>161</v>
      </c>
    </row>
    <row r="12" spans="1:16" x14ac:dyDescent="0.25">
      <c r="A12" s="449"/>
      <c r="B12" s="408"/>
      <c r="C12" s="374"/>
      <c r="D12" s="374"/>
      <c r="E12" s="63" t="s">
        <v>7</v>
      </c>
      <c r="F12" s="230" t="s">
        <v>12</v>
      </c>
      <c r="G12" s="63" t="s">
        <v>13</v>
      </c>
      <c r="H12" s="99">
        <v>18</v>
      </c>
      <c r="I12" s="99">
        <v>18</v>
      </c>
      <c r="J12" s="86">
        <f t="shared" si="0"/>
        <v>100</v>
      </c>
      <c r="K12" s="365"/>
      <c r="L12" s="377"/>
      <c r="M12" s="57"/>
      <c r="N12" s="42"/>
    </row>
    <row r="13" spans="1:16" x14ac:dyDescent="0.25">
      <c r="A13" s="449"/>
      <c r="B13" s="409"/>
      <c r="C13" s="374"/>
      <c r="D13" s="374"/>
      <c r="E13" s="63" t="s">
        <v>7</v>
      </c>
      <c r="F13" s="230" t="s">
        <v>14</v>
      </c>
      <c r="G13" s="63" t="s">
        <v>15</v>
      </c>
      <c r="H13" s="99">
        <v>2249</v>
      </c>
      <c r="I13" s="99">
        <v>2240</v>
      </c>
      <c r="J13" s="86">
        <f t="shared" si="0"/>
        <v>99.599822143174748</v>
      </c>
      <c r="K13" s="366"/>
      <c r="L13" s="379"/>
      <c r="M13" s="57"/>
      <c r="N13" s="42"/>
    </row>
    <row r="14" spans="1:16" ht="40.5" customHeight="1" x14ac:dyDescent="0.25">
      <c r="A14" s="449"/>
      <c r="B14" s="451" t="s">
        <v>66</v>
      </c>
      <c r="C14" s="368" t="s">
        <v>64</v>
      </c>
      <c r="D14" s="374" t="s">
        <v>5</v>
      </c>
      <c r="E14" s="63" t="s">
        <v>6</v>
      </c>
      <c r="F14" s="230" t="s">
        <v>33</v>
      </c>
      <c r="G14" s="63" t="s">
        <v>10</v>
      </c>
      <c r="H14" s="98">
        <v>100</v>
      </c>
      <c r="I14" s="98">
        <v>100</v>
      </c>
      <c r="J14" s="86">
        <f t="shared" si="0"/>
        <v>100</v>
      </c>
      <c r="K14" s="364">
        <f>((((J16+J15)/2)+J14)/2)</f>
        <v>99.34210526315789</v>
      </c>
      <c r="L14" s="235"/>
      <c r="M14" s="57"/>
      <c r="N14" s="42"/>
    </row>
    <row r="15" spans="1:16" x14ac:dyDescent="0.25">
      <c r="A15" s="449"/>
      <c r="B15" s="451"/>
      <c r="C15" s="369"/>
      <c r="D15" s="374"/>
      <c r="E15" s="63" t="s">
        <v>7</v>
      </c>
      <c r="F15" s="230" t="s">
        <v>12</v>
      </c>
      <c r="G15" s="63" t="s">
        <v>13</v>
      </c>
      <c r="H15" s="99">
        <v>1</v>
      </c>
      <c r="I15" s="99">
        <v>1</v>
      </c>
      <c r="J15" s="86">
        <f t="shared" si="0"/>
        <v>100</v>
      </c>
      <c r="K15" s="365"/>
      <c r="L15" s="377"/>
      <c r="M15" s="57"/>
      <c r="N15" s="42"/>
    </row>
    <row r="16" spans="1:16" x14ac:dyDescent="0.25">
      <c r="A16" s="449"/>
      <c r="B16" s="451"/>
      <c r="C16" s="370"/>
      <c r="D16" s="374"/>
      <c r="E16" s="63" t="s">
        <v>7</v>
      </c>
      <c r="F16" s="230" t="s">
        <v>14</v>
      </c>
      <c r="G16" s="63" t="s">
        <v>15</v>
      </c>
      <c r="H16" s="99">
        <v>152</v>
      </c>
      <c r="I16" s="99">
        <v>148</v>
      </c>
      <c r="J16" s="86">
        <f t="shared" si="0"/>
        <v>97.368421052631575</v>
      </c>
      <c r="K16" s="366"/>
      <c r="L16" s="379"/>
      <c r="M16" s="57"/>
      <c r="N16" s="42"/>
    </row>
    <row r="17" spans="1:14" ht="36.75" customHeight="1" x14ac:dyDescent="0.25">
      <c r="A17" s="449"/>
      <c r="B17" s="451" t="s">
        <v>67</v>
      </c>
      <c r="C17" s="374" t="s">
        <v>65</v>
      </c>
      <c r="D17" s="374" t="s">
        <v>5</v>
      </c>
      <c r="E17" s="63" t="s">
        <v>6</v>
      </c>
      <c r="F17" s="230" t="s">
        <v>33</v>
      </c>
      <c r="G17" s="63" t="s">
        <v>10</v>
      </c>
      <c r="H17" s="99">
        <v>100</v>
      </c>
      <c r="I17" s="99">
        <v>100</v>
      </c>
      <c r="J17" s="86">
        <f t="shared" si="0"/>
        <v>100</v>
      </c>
      <c r="K17" s="364">
        <f>((((J19+J18)/2)+J17)/2)</f>
        <v>99.890083048363465</v>
      </c>
      <c r="L17" s="235"/>
      <c r="M17" s="57"/>
      <c r="N17" s="42"/>
    </row>
    <row r="18" spans="1:14" x14ac:dyDescent="0.25">
      <c r="A18" s="449"/>
      <c r="B18" s="451"/>
      <c r="C18" s="374"/>
      <c r="D18" s="374"/>
      <c r="E18" s="63" t="s">
        <v>7</v>
      </c>
      <c r="F18" s="230" t="s">
        <v>12</v>
      </c>
      <c r="G18" s="63" t="s">
        <v>13</v>
      </c>
      <c r="H18" s="99">
        <v>16</v>
      </c>
      <c r="I18" s="99">
        <v>16</v>
      </c>
      <c r="J18" s="86">
        <f t="shared" si="0"/>
        <v>100</v>
      </c>
      <c r="K18" s="365"/>
      <c r="L18" s="377"/>
      <c r="M18" s="57"/>
      <c r="N18" s="42"/>
    </row>
    <row r="19" spans="1:14" x14ac:dyDescent="0.25">
      <c r="A19" s="449"/>
      <c r="B19" s="451"/>
      <c r="C19" s="374"/>
      <c r="D19" s="374"/>
      <c r="E19" s="63" t="s">
        <v>7</v>
      </c>
      <c r="F19" s="230" t="s">
        <v>14</v>
      </c>
      <c r="G19" s="63" t="s">
        <v>15</v>
      </c>
      <c r="H19" s="99">
        <v>2047</v>
      </c>
      <c r="I19" s="99">
        <v>2038</v>
      </c>
      <c r="J19" s="86">
        <f t="shared" si="0"/>
        <v>99.560332193453831</v>
      </c>
      <c r="K19" s="366"/>
      <c r="L19" s="379"/>
      <c r="M19" s="57"/>
      <c r="N19" s="42"/>
    </row>
    <row r="20" spans="1:14" ht="28.5" customHeight="1" x14ac:dyDescent="0.25">
      <c r="A20" s="449"/>
      <c r="B20" s="232"/>
      <c r="C20" s="438" t="s">
        <v>251</v>
      </c>
      <c r="D20" s="432" t="s">
        <v>5</v>
      </c>
      <c r="E20" s="120" t="s">
        <v>6</v>
      </c>
      <c r="F20" s="250" t="s">
        <v>18</v>
      </c>
      <c r="G20" s="121" t="s">
        <v>10</v>
      </c>
      <c r="H20" s="82">
        <v>100</v>
      </c>
      <c r="I20" s="82">
        <v>100</v>
      </c>
      <c r="J20" s="122">
        <f t="shared" ref="J20:J25" si="1">I20*100/H20</f>
        <v>100</v>
      </c>
      <c r="K20" s="441">
        <f>((((J22+J21)/2)+J20)/2)</f>
        <v>100</v>
      </c>
      <c r="L20" s="433"/>
      <c r="M20" s="57"/>
      <c r="N20" s="42"/>
    </row>
    <row r="21" spans="1:14" x14ac:dyDescent="0.25">
      <c r="A21" s="449"/>
      <c r="B21" s="232"/>
      <c r="C21" s="439"/>
      <c r="D21" s="432"/>
      <c r="E21" s="120" t="s">
        <v>7</v>
      </c>
      <c r="F21" s="251" t="s">
        <v>12</v>
      </c>
      <c r="G21" s="121" t="s">
        <v>13</v>
      </c>
      <c r="H21" s="80">
        <v>1</v>
      </c>
      <c r="I21" s="80">
        <v>1</v>
      </c>
      <c r="J21" s="122">
        <f t="shared" si="1"/>
        <v>100</v>
      </c>
      <c r="K21" s="441"/>
      <c r="L21" s="434"/>
      <c r="M21" s="57"/>
      <c r="N21" s="42"/>
    </row>
    <row r="22" spans="1:14" x14ac:dyDescent="0.25">
      <c r="A22" s="449"/>
      <c r="B22" s="232"/>
      <c r="C22" s="440"/>
      <c r="D22" s="432"/>
      <c r="E22" s="120" t="s">
        <v>7</v>
      </c>
      <c r="F22" s="251" t="s">
        <v>14</v>
      </c>
      <c r="G22" s="121" t="s">
        <v>116</v>
      </c>
      <c r="H22" s="80">
        <v>113</v>
      </c>
      <c r="I22" s="80">
        <v>113</v>
      </c>
      <c r="J22" s="122">
        <f t="shared" si="1"/>
        <v>100</v>
      </c>
      <c r="K22" s="441"/>
      <c r="L22" s="435"/>
      <c r="M22" s="57"/>
      <c r="N22" s="42"/>
    </row>
    <row r="23" spans="1:14" ht="27" customHeight="1" x14ac:dyDescent="0.25">
      <c r="A23" s="449"/>
      <c r="B23" s="232"/>
      <c r="C23" s="438" t="s">
        <v>252</v>
      </c>
      <c r="D23" s="432" t="s">
        <v>5</v>
      </c>
      <c r="E23" s="120" t="s">
        <v>6</v>
      </c>
      <c r="F23" s="250" t="s">
        <v>18</v>
      </c>
      <c r="G23" s="121" t="s">
        <v>10</v>
      </c>
      <c r="H23" s="82">
        <v>100</v>
      </c>
      <c r="I23" s="82">
        <v>100</v>
      </c>
      <c r="J23" s="122">
        <f t="shared" si="1"/>
        <v>100</v>
      </c>
      <c r="K23" s="433">
        <f>(((J24+J25)/2)+J23)/2</f>
        <v>100</v>
      </c>
      <c r="L23" s="426"/>
      <c r="M23" s="57"/>
      <c r="N23" s="42"/>
    </row>
    <row r="24" spans="1:14" x14ac:dyDescent="0.25">
      <c r="A24" s="449"/>
      <c r="B24" s="407" t="s">
        <v>68</v>
      </c>
      <c r="C24" s="439"/>
      <c r="D24" s="432"/>
      <c r="E24" s="120" t="s">
        <v>7</v>
      </c>
      <c r="F24" s="251" t="s">
        <v>12</v>
      </c>
      <c r="G24" s="121" t="s">
        <v>13</v>
      </c>
      <c r="H24" s="80">
        <v>2</v>
      </c>
      <c r="I24" s="80">
        <v>2</v>
      </c>
      <c r="J24" s="122">
        <f t="shared" si="1"/>
        <v>100</v>
      </c>
      <c r="K24" s="434"/>
      <c r="L24" s="427"/>
      <c r="M24" s="57"/>
      <c r="N24" s="42"/>
    </row>
    <row r="25" spans="1:14" x14ac:dyDescent="0.25">
      <c r="A25" s="449"/>
      <c r="B25" s="409"/>
      <c r="C25" s="440"/>
      <c r="D25" s="432"/>
      <c r="E25" s="120" t="s">
        <v>7</v>
      </c>
      <c r="F25" s="251" t="s">
        <v>14</v>
      </c>
      <c r="G25" s="121" t="s">
        <v>116</v>
      </c>
      <c r="H25" s="80">
        <v>202</v>
      </c>
      <c r="I25" s="80">
        <v>202</v>
      </c>
      <c r="J25" s="122">
        <f t="shared" si="1"/>
        <v>100</v>
      </c>
      <c r="K25" s="435"/>
      <c r="L25" s="428"/>
      <c r="M25" s="57"/>
      <c r="N25" s="42"/>
    </row>
    <row r="26" spans="1:14" ht="36" x14ac:dyDescent="0.25">
      <c r="A26" s="449"/>
      <c r="B26" s="233"/>
      <c r="C26" s="432" t="s">
        <v>32</v>
      </c>
      <c r="D26" s="432" t="s">
        <v>5</v>
      </c>
      <c r="E26" s="120" t="s">
        <v>6</v>
      </c>
      <c r="F26" s="251" t="s">
        <v>33</v>
      </c>
      <c r="G26" s="121" t="s">
        <v>10</v>
      </c>
      <c r="H26" s="82">
        <v>100</v>
      </c>
      <c r="I26" s="82">
        <v>100</v>
      </c>
      <c r="J26" s="122">
        <f>I26*100/H26</f>
        <v>100</v>
      </c>
      <c r="K26" s="433">
        <f>(J27+J26)/2</f>
        <v>100</v>
      </c>
      <c r="L26" s="433"/>
      <c r="M26" s="57"/>
      <c r="N26" s="42"/>
    </row>
    <row r="27" spans="1:14" x14ac:dyDescent="0.25">
      <c r="A27" s="449"/>
      <c r="B27" s="233"/>
      <c r="C27" s="432"/>
      <c r="D27" s="432"/>
      <c r="E27" s="120" t="s">
        <v>7</v>
      </c>
      <c r="F27" s="251" t="s">
        <v>12</v>
      </c>
      <c r="G27" s="121" t="s">
        <v>13</v>
      </c>
      <c r="H27" s="121">
        <v>23</v>
      </c>
      <c r="I27" s="121">
        <v>23</v>
      </c>
      <c r="J27" s="122">
        <f>I27*100/H27</f>
        <v>100</v>
      </c>
      <c r="K27" s="435"/>
      <c r="L27" s="435"/>
      <c r="M27" s="57"/>
      <c r="N27" s="42"/>
    </row>
    <row r="28" spans="1:14" ht="36" x14ac:dyDescent="0.25">
      <c r="A28" s="449"/>
      <c r="B28" s="407" t="s">
        <v>70</v>
      </c>
      <c r="C28" s="374" t="s">
        <v>72</v>
      </c>
      <c r="D28" s="374" t="s">
        <v>5</v>
      </c>
      <c r="E28" s="63" t="s">
        <v>6</v>
      </c>
      <c r="F28" s="230" t="s">
        <v>33</v>
      </c>
      <c r="G28" s="63" t="s">
        <v>10</v>
      </c>
      <c r="H28" s="99">
        <v>100</v>
      </c>
      <c r="I28" s="99">
        <v>100</v>
      </c>
      <c r="J28" s="86">
        <f t="shared" si="0"/>
        <v>100</v>
      </c>
      <c r="K28" s="364">
        <f t="shared" ref="K28" si="2">(J28+J29)/2</f>
        <v>100</v>
      </c>
      <c r="L28" s="235"/>
      <c r="M28" s="57"/>
      <c r="N28" s="42"/>
    </row>
    <row r="29" spans="1:14" x14ac:dyDescent="0.25">
      <c r="A29" s="449"/>
      <c r="B29" s="409"/>
      <c r="C29" s="374"/>
      <c r="D29" s="374"/>
      <c r="E29" s="63" t="s">
        <v>7</v>
      </c>
      <c r="F29" s="230" t="s">
        <v>12</v>
      </c>
      <c r="G29" s="63" t="s">
        <v>13</v>
      </c>
      <c r="H29" s="101">
        <v>3</v>
      </c>
      <c r="I29" s="101">
        <v>3</v>
      </c>
      <c r="J29" s="86">
        <f t="shared" si="0"/>
        <v>100</v>
      </c>
      <c r="K29" s="365"/>
      <c r="L29" s="235"/>
      <c r="M29" s="57"/>
      <c r="N29" s="42"/>
    </row>
    <row r="30" spans="1:14" ht="33.75" customHeight="1" x14ac:dyDescent="0.25">
      <c r="A30" s="449"/>
      <c r="B30" s="231"/>
      <c r="C30" s="374" t="s">
        <v>97</v>
      </c>
      <c r="D30" s="374" t="s">
        <v>5</v>
      </c>
      <c r="E30" s="63" t="s">
        <v>6</v>
      </c>
      <c r="F30" s="230" t="s">
        <v>71</v>
      </c>
      <c r="G30" s="63" t="s">
        <v>10</v>
      </c>
      <c r="H30" s="98">
        <v>100</v>
      </c>
      <c r="I30" s="98">
        <v>100</v>
      </c>
      <c r="J30" s="86">
        <f t="shared" si="0"/>
        <v>100</v>
      </c>
      <c r="K30" s="364">
        <f t="shared" ref="K30" si="3">(J30+J31)/2</f>
        <v>100</v>
      </c>
      <c r="L30" s="235"/>
      <c r="M30" s="57"/>
      <c r="N30" s="42"/>
    </row>
    <row r="31" spans="1:14" x14ac:dyDescent="0.25">
      <c r="A31" s="449"/>
      <c r="B31" s="231"/>
      <c r="C31" s="374"/>
      <c r="D31" s="374"/>
      <c r="E31" s="63" t="s">
        <v>7</v>
      </c>
      <c r="F31" s="230" t="s">
        <v>12</v>
      </c>
      <c r="G31" s="63" t="s">
        <v>13</v>
      </c>
      <c r="H31" s="98">
        <v>1</v>
      </c>
      <c r="I31" s="98">
        <v>1</v>
      </c>
      <c r="J31" s="86">
        <f t="shared" si="0"/>
        <v>100</v>
      </c>
      <c r="K31" s="365"/>
      <c r="L31" s="235"/>
      <c r="M31" s="57"/>
      <c r="N31" s="42"/>
    </row>
    <row r="32" spans="1:14" ht="36" x14ac:dyDescent="0.25">
      <c r="A32" s="449"/>
      <c r="B32" s="388" t="s">
        <v>74</v>
      </c>
      <c r="C32" s="374" t="s">
        <v>34</v>
      </c>
      <c r="D32" s="374" t="s">
        <v>5</v>
      </c>
      <c r="E32" s="63" t="s">
        <v>6</v>
      </c>
      <c r="F32" s="230" t="s">
        <v>35</v>
      </c>
      <c r="G32" s="63" t="s">
        <v>10</v>
      </c>
      <c r="H32" s="85">
        <v>100</v>
      </c>
      <c r="I32" s="85">
        <v>100</v>
      </c>
      <c r="J32" s="86">
        <f t="shared" si="0"/>
        <v>100</v>
      </c>
      <c r="K32" s="364">
        <f t="shared" ref="K32" si="4">(J32+J33)/2</f>
        <v>100</v>
      </c>
      <c r="L32" s="235"/>
      <c r="M32" s="57"/>
      <c r="N32" s="42"/>
    </row>
    <row r="33" spans="1:14" x14ac:dyDescent="0.25">
      <c r="A33" s="449"/>
      <c r="B33" s="390"/>
      <c r="C33" s="374"/>
      <c r="D33" s="374"/>
      <c r="E33" s="63" t="s">
        <v>7</v>
      </c>
      <c r="F33" s="230" t="s">
        <v>12</v>
      </c>
      <c r="G33" s="63" t="s">
        <v>13</v>
      </c>
      <c r="H33" s="101">
        <v>42</v>
      </c>
      <c r="I33" s="101">
        <v>42</v>
      </c>
      <c r="J33" s="86">
        <f t="shared" si="0"/>
        <v>100</v>
      </c>
      <c r="K33" s="365"/>
      <c r="L33" s="235"/>
      <c r="M33" s="57"/>
      <c r="N33" s="42"/>
    </row>
    <row r="34" spans="1:14" ht="37.5" customHeight="1" x14ac:dyDescent="0.25">
      <c r="A34" s="449"/>
      <c r="B34" s="233"/>
      <c r="C34" s="368" t="s">
        <v>102</v>
      </c>
      <c r="D34" s="368" t="s">
        <v>5</v>
      </c>
      <c r="E34" s="63" t="s">
        <v>6</v>
      </c>
      <c r="F34" s="230" t="s">
        <v>35</v>
      </c>
      <c r="G34" s="63" t="s">
        <v>10</v>
      </c>
      <c r="H34" s="99">
        <v>100</v>
      </c>
      <c r="I34" s="99">
        <v>100</v>
      </c>
      <c r="J34" s="86">
        <f t="shared" si="0"/>
        <v>100</v>
      </c>
      <c r="K34" s="364">
        <f t="shared" ref="K34" si="5">(J34+J35)/2</f>
        <v>100</v>
      </c>
      <c r="L34" s="235"/>
      <c r="M34" s="57"/>
      <c r="N34" s="42"/>
    </row>
    <row r="35" spans="1:14" x14ac:dyDescent="0.25">
      <c r="A35" s="449"/>
      <c r="B35" s="233"/>
      <c r="C35" s="370"/>
      <c r="D35" s="370"/>
      <c r="E35" s="63" t="s">
        <v>7</v>
      </c>
      <c r="F35" s="230" t="s">
        <v>12</v>
      </c>
      <c r="G35" s="63" t="s">
        <v>13</v>
      </c>
      <c r="H35" s="99">
        <v>1</v>
      </c>
      <c r="I35" s="99">
        <v>1</v>
      </c>
      <c r="J35" s="86">
        <f t="shared" si="0"/>
        <v>100</v>
      </c>
      <c r="K35" s="365"/>
      <c r="L35" s="235"/>
      <c r="M35" s="57"/>
      <c r="N35" s="42"/>
    </row>
    <row r="36" spans="1:14" ht="36" x14ac:dyDescent="0.25">
      <c r="A36" s="449"/>
      <c r="B36" s="407" t="s">
        <v>75</v>
      </c>
      <c r="C36" s="374" t="s">
        <v>37</v>
      </c>
      <c r="D36" s="374" t="s">
        <v>5</v>
      </c>
      <c r="E36" s="63" t="s">
        <v>6</v>
      </c>
      <c r="F36" s="230" t="s">
        <v>38</v>
      </c>
      <c r="G36" s="63" t="s">
        <v>10</v>
      </c>
      <c r="H36" s="90">
        <v>100</v>
      </c>
      <c r="I36" s="90">
        <v>100</v>
      </c>
      <c r="J36" s="86">
        <f t="shared" si="0"/>
        <v>100</v>
      </c>
      <c r="K36" s="364">
        <f t="shared" ref="K36" si="6">(J36+J37)/2</f>
        <v>100</v>
      </c>
      <c r="L36" s="235"/>
      <c r="M36" s="57"/>
      <c r="N36" s="42"/>
    </row>
    <row r="37" spans="1:14" x14ac:dyDescent="0.25">
      <c r="A37" s="449"/>
      <c r="B37" s="409"/>
      <c r="C37" s="374"/>
      <c r="D37" s="374"/>
      <c r="E37" s="63" t="s">
        <v>7</v>
      </c>
      <c r="F37" s="230" t="s">
        <v>12</v>
      </c>
      <c r="G37" s="63" t="s">
        <v>13</v>
      </c>
      <c r="H37" s="90">
        <v>12</v>
      </c>
      <c r="I37" s="90">
        <v>12</v>
      </c>
      <c r="J37" s="86">
        <f t="shared" si="0"/>
        <v>100</v>
      </c>
      <c r="K37" s="365"/>
      <c r="L37" s="235"/>
      <c r="M37" s="57"/>
      <c r="N37" s="42"/>
    </row>
    <row r="38" spans="1:14" ht="24" x14ac:dyDescent="0.25">
      <c r="A38" s="449"/>
      <c r="B38" s="407" t="s">
        <v>104</v>
      </c>
      <c r="C38" s="374" t="s">
        <v>40</v>
      </c>
      <c r="D38" s="374" t="s">
        <v>5</v>
      </c>
      <c r="E38" s="25" t="s">
        <v>6</v>
      </c>
      <c r="F38" s="72" t="s">
        <v>41</v>
      </c>
      <c r="G38" s="25" t="s">
        <v>10</v>
      </c>
      <c r="H38" s="84">
        <v>100</v>
      </c>
      <c r="I38" s="84">
        <v>100</v>
      </c>
      <c r="J38" s="86">
        <f t="shared" si="0"/>
        <v>100</v>
      </c>
      <c r="K38" s="364">
        <f>((((J40+J39)/2)+J38)/2)</f>
        <v>100</v>
      </c>
      <c r="L38" s="235"/>
      <c r="M38" s="57"/>
      <c r="N38" s="42"/>
    </row>
    <row r="39" spans="1:14" x14ac:dyDescent="0.25">
      <c r="A39" s="449"/>
      <c r="B39" s="408"/>
      <c r="C39" s="374"/>
      <c r="D39" s="374"/>
      <c r="E39" s="25" t="s">
        <v>7</v>
      </c>
      <c r="F39" s="72" t="s">
        <v>12</v>
      </c>
      <c r="G39" s="25" t="s">
        <v>13</v>
      </c>
      <c r="H39" s="84">
        <v>81</v>
      </c>
      <c r="I39" s="84">
        <v>81</v>
      </c>
      <c r="J39" s="86">
        <f t="shared" si="0"/>
        <v>100</v>
      </c>
      <c r="K39" s="365"/>
      <c r="L39" s="235"/>
      <c r="M39" s="57"/>
      <c r="N39" s="42"/>
    </row>
    <row r="40" spans="1:14" x14ac:dyDescent="0.25">
      <c r="A40" s="450"/>
      <c r="B40" s="409"/>
      <c r="C40" s="374"/>
      <c r="D40" s="374"/>
      <c r="E40" s="25" t="s">
        <v>7</v>
      </c>
      <c r="F40" s="72" t="s">
        <v>42</v>
      </c>
      <c r="G40" s="25" t="s">
        <v>43</v>
      </c>
      <c r="H40" s="84">
        <v>671</v>
      </c>
      <c r="I40" s="84">
        <v>671</v>
      </c>
      <c r="J40" s="86">
        <f t="shared" si="0"/>
        <v>100</v>
      </c>
      <c r="K40" s="366"/>
      <c r="L40" s="235"/>
      <c r="M40" s="35"/>
      <c r="N40" s="44"/>
    </row>
  </sheetData>
  <mergeCells count="59">
    <mergeCell ref="L20:L22"/>
    <mergeCell ref="C23:C25"/>
    <mergeCell ref="D23:D25"/>
    <mergeCell ref="K23:K25"/>
    <mergeCell ref="C34:C35"/>
    <mergeCell ref="D34:D35"/>
    <mergeCell ref="K34:K35"/>
    <mergeCell ref="C30:C31"/>
    <mergeCell ref="D30:D31"/>
    <mergeCell ref="K30:K31"/>
    <mergeCell ref="C32:C33"/>
    <mergeCell ref="D32:D33"/>
    <mergeCell ref="K32:K33"/>
    <mergeCell ref="L23:L25"/>
    <mergeCell ref="L26:L27"/>
    <mergeCell ref="K28:K29"/>
    <mergeCell ref="I2:N2"/>
    <mergeCell ref="I3:N3"/>
    <mergeCell ref="C5:I5"/>
    <mergeCell ref="L18:L19"/>
    <mergeCell ref="L9:L10"/>
    <mergeCell ref="L12:L13"/>
    <mergeCell ref="L15:L16"/>
    <mergeCell ref="C20:C22"/>
    <mergeCell ref="D20:D22"/>
    <mergeCell ref="K20:K22"/>
    <mergeCell ref="B28:B29"/>
    <mergeCell ref="K8:K10"/>
    <mergeCell ref="B24:B25"/>
    <mergeCell ref="C26:C27"/>
    <mergeCell ref="D26:D27"/>
    <mergeCell ref="K26:K27"/>
    <mergeCell ref="K11:K13"/>
    <mergeCell ref="K17:K19"/>
    <mergeCell ref="K14:K16"/>
    <mergeCell ref="B32:B33"/>
    <mergeCell ref="A8:A40"/>
    <mergeCell ref="B8:B10"/>
    <mergeCell ref="C8:C10"/>
    <mergeCell ref="D8:D10"/>
    <mergeCell ref="C28:C29"/>
    <mergeCell ref="D28:D29"/>
    <mergeCell ref="B11:B13"/>
    <mergeCell ref="C11:C13"/>
    <mergeCell ref="D11:D13"/>
    <mergeCell ref="B17:B19"/>
    <mergeCell ref="C17:C19"/>
    <mergeCell ref="D17:D19"/>
    <mergeCell ref="B14:B16"/>
    <mergeCell ref="C14:C16"/>
    <mergeCell ref="D14:D16"/>
    <mergeCell ref="K36:K37"/>
    <mergeCell ref="B38:B40"/>
    <mergeCell ref="C38:C40"/>
    <mergeCell ref="D38:D40"/>
    <mergeCell ref="K38:K40"/>
    <mergeCell ref="B36:B37"/>
    <mergeCell ref="C36:C37"/>
    <mergeCell ref="D36:D37"/>
  </mergeCells>
  <pageMargins left="0.11811023622047245" right="0.11811023622047245" top="0.15748031496062992" bottom="0.15748031496062992" header="0.11811023622047245" footer="0.11811023622047245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7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I2" sqref="I2:N2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7.140625" style="1" customWidth="1"/>
    <col min="10" max="14" width="15.85546875" style="1"/>
    <col min="15" max="16" width="15.85546875" style="3"/>
    <col min="17" max="16384" width="15.85546875" style="1"/>
  </cols>
  <sheetData>
    <row r="1" spans="1:16" s="67" customFormat="1" ht="18.75" customHeight="1" x14ac:dyDescent="0.25">
      <c r="I1" s="67" t="s">
        <v>203</v>
      </c>
      <c r="O1" s="3"/>
      <c r="P1" s="3"/>
    </row>
    <row r="2" spans="1:16" s="67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67" customForma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67" customFormat="1" ht="18.75" customHeight="1" x14ac:dyDescent="0.25">
      <c r="O4" s="3"/>
      <c r="P4" s="3"/>
    </row>
    <row r="5" spans="1:16" s="67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105.75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13" t="s">
        <v>4</v>
      </c>
      <c r="J7" s="253" t="s">
        <v>24</v>
      </c>
      <c r="K7" s="253" t="s">
        <v>25</v>
      </c>
      <c r="L7" s="253" t="s">
        <v>131</v>
      </c>
      <c r="M7" s="253" t="s">
        <v>132</v>
      </c>
      <c r="N7" s="13" t="s">
        <v>26</v>
      </c>
    </row>
    <row r="8" spans="1:16" ht="66.75" customHeight="1" x14ac:dyDescent="0.25">
      <c r="A8" s="380" t="s">
        <v>56</v>
      </c>
      <c r="B8" s="407" t="s">
        <v>60</v>
      </c>
      <c r="C8" s="397" t="s">
        <v>61</v>
      </c>
      <c r="D8" s="397" t="s">
        <v>5</v>
      </c>
      <c r="E8" s="59" t="s">
        <v>6</v>
      </c>
      <c r="F8" s="58" t="s">
        <v>9</v>
      </c>
      <c r="G8" s="268" t="s">
        <v>10</v>
      </c>
      <c r="H8" s="117">
        <v>100</v>
      </c>
      <c r="I8" s="117">
        <v>100</v>
      </c>
      <c r="J8" s="102">
        <f>I8/H8*100</f>
        <v>100</v>
      </c>
      <c r="K8" s="391">
        <f>((((J10+J9)/2)+J8)/2)</f>
        <v>99.518304431599233</v>
      </c>
      <c r="L8" s="75"/>
      <c r="M8" s="252" t="s">
        <v>154</v>
      </c>
      <c r="N8" s="127">
        <f>(K8+K11+K14+K17+K20+K23+K26+K28+K30+K32+K34+K36+K38+K40+K42+K45)/16</f>
        <v>99.756600376181296</v>
      </c>
    </row>
    <row r="9" spans="1:16" x14ac:dyDescent="0.25">
      <c r="A9" s="381"/>
      <c r="B9" s="408"/>
      <c r="C9" s="398"/>
      <c r="D9" s="398"/>
      <c r="E9" s="59" t="s">
        <v>7</v>
      </c>
      <c r="F9" s="58" t="s">
        <v>12</v>
      </c>
      <c r="G9" s="268" t="s">
        <v>13</v>
      </c>
      <c r="H9" s="83">
        <v>8</v>
      </c>
      <c r="I9" s="83">
        <v>8</v>
      </c>
      <c r="J9" s="102">
        <f t="shared" ref="J9:J47" si="0">I9/H9*100</f>
        <v>100</v>
      </c>
      <c r="K9" s="392"/>
      <c r="L9" s="75"/>
      <c r="M9" s="57"/>
      <c r="N9" s="260"/>
    </row>
    <row r="10" spans="1:16" x14ac:dyDescent="0.25">
      <c r="A10" s="381"/>
      <c r="B10" s="409"/>
      <c r="C10" s="394"/>
      <c r="D10" s="394"/>
      <c r="E10" s="59" t="s">
        <v>7</v>
      </c>
      <c r="F10" s="58" t="s">
        <v>14</v>
      </c>
      <c r="G10" s="268" t="s">
        <v>116</v>
      </c>
      <c r="H10" s="83">
        <v>519</v>
      </c>
      <c r="I10" s="83">
        <v>509</v>
      </c>
      <c r="J10" s="102">
        <f t="shared" si="0"/>
        <v>98.073217726396919</v>
      </c>
      <c r="K10" s="393"/>
      <c r="L10" s="75"/>
      <c r="M10" s="57"/>
      <c r="N10" s="452" t="s">
        <v>166</v>
      </c>
    </row>
    <row r="11" spans="1:16" ht="66" customHeight="1" x14ac:dyDescent="0.25">
      <c r="A11" s="381"/>
      <c r="B11" s="407" t="s">
        <v>63</v>
      </c>
      <c r="C11" s="387" t="s">
        <v>62</v>
      </c>
      <c r="D11" s="387" t="s">
        <v>5</v>
      </c>
      <c r="E11" s="59" t="s">
        <v>6</v>
      </c>
      <c r="F11" s="58" t="s">
        <v>9</v>
      </c>
      <c r="G11" s="268" t="s">
        <v>10</v>
      </c>
      <c r="H11" s="83">
        <v>100</v>
      </c>
      <c r="I11" s="117">
        <v>100</v>
      </c>
      <c r="J11" s="102">
        <f t="shared" si="0"/>
        <v>100</v>
      </c>
      <c r="K11" s="391">
        <f t="shared" ref="K11" si="1">((((J13+J12)/2)+J11)/2)</f>
        <v>98.80952380952381</v>
      </c>
      <c r="L11" s="75"/>
      <c r="M11" s="57"/>
      <c r="N11" s="453"/>
    </row>
    <row r="12" spans="1:16" x14ac:dyDescent="0.25">
      <c r="A12" s="381"/>
      <c r="B12" s="408"/>
      <c r="C12" s="387"/>
      <c r="D12" s="387"/>
      <c r="E12" s="59" t="s">
        <v>7</v>
      </c>
      <c r="F12" s="58" t="s">
        <v>12</v>
      </c>
      <c r="G12" s="268" t="s">
        <v>13</v>
      </c>
      <c r="H12" s="83">
        <v>42</v>
      </c>
      <c r="I12" s="83">
        <v>40</v>
      </c>
      <c r="J12" s="102">
        <f t="shared" si="0"/>
        <v>95.238095238095227</v>
      </c>
      <c r="K12" s="392"/>
      <c r="L12" s="75"/>
      <c r="M12" s="57"/>
      <c r="N12" s="128"/>
    </row>
    <row r="13" spans="1:16" x14ac:dyDescent="0.25">
      <c r="A13" s="381"/>
      <c r="B13" s="409"/>
      <c r="C13" s="387"/>
      <c r="D13" s="387"/>
      <c r="E13" s="59" t="s">
        <v>7</v>
      </c>
      <c r="F13" s="58" t="s">
        <v>14</v>
      </c>
      <c r="G13" s="268" t="s">
        <v>116</v>
      </c>
      <c r="H13" s="83">
        <v>3997</v>
      </c>
      <c r="I13" s="83">
        <v>3997</v>
      </c>
      <c r="J13" s="102">
        <f t="shared" si="0"/>
        <v>100</v>
      </c>
      <c r="K13" s="393"/>
      <c r="L13" s="75"/>
      <c r="M13" s="57"/>
      <c r="N13" s="128"/>
    </row>
    <row r="14" spans="1:16" ht="30" customHeight="1" x14ac:dyDescent="0.25">
      <c r="A14" s="381"/>
      <c r="B14" s="451" t="s">
        <v>66</v>
      </c>
      <c r="C14" s="397" t="s">
        <v>114</v>
      </c>
      <c r="D14" s="387" t="s">
        <v>5</v>
      </c>
      <c r="E14" s="59" t="s">
        <v>6</v>
      </c>
      <c r="F14" s="58" t="s">
        <v>18</v>
      </c>
      <c r="G14" s="268" t="s">
        <v>10</v>
      </c>
      <c r="H14" s="117">
        <v>100</v>
      </c>
      <c r="I14" s="117">
        <v>100</v>
      </c>
      <c r="J14" s="102">
        <f t="shared" si="0"/>
        <v>100</v>
      </c>
      <c r="K14" s="391">
        <f t="shared" ref="K14" si="2">((((J16+J15)/2)+J14)/2)</f>
        <v>99.166666666666671</v>
      </c>
      <c r="L14" s="257"/>
      <c r="M14" s="57"/>
      <c r="N14" s="128"/>
    </row>
    <row r="15" spans="1:16" x14ac:dyDescent="0.25">
      <c r="A15" s="381"/>
      <c r="B15" s="451"/>
      <c r="C15" s="398"/>
      <c r="D15" s="387"/>
      <c r="E15" s="59" t="s">
        <v>7</v>
      </c>
      <c r="F15" s="58" t="s">
        <v>12</v>
      </c>
      <c r="G15" s="268" t="s">
        <v>13</v>
      </c>
      <c r="H15" s="83">
        <v>5</v>
      </c>
      <c r="I15" s="83">
        <v>5</v>
      </c>
      <c r="J15" s="102">
        <f t="shared" si="0"/>
        <v>100</v>
      </c>
      <c r="K15" s="392"/>
      <c r="L15" s="257"/>
      <c r="M15" s="57"/>
      <c r="N15" s="128"/>
    </row>
    <row r="16" spans="1:16" x14ac:dyDescent="0.25">
      <c r="A16" s="381"/>
      <c r="B16" s="451"/>
      <c r="C16" s="394"/>
      <c r="D16" s="387"/>
      <c r="E16" s="59" t="s">
        <v>7</v>
      </c>
      <c r="F16" s="58" t="s">
        <v>14</v>
      </c>
      <c r="G16" s="268" t="s">
        <v>116</v>
      </c>
      <c r="H16" s="83">
        <v>300</v>
      </c>
      <c r="I16" s="83">
        <v>290</v>
      </c>
      <c r="J16" s="102">
        <f t="shared" si="0"/>
        <v>96.666666666666671</v>
      </c>
      <c r="K16" s="393"/>
      <c r="L16" s="257"/>
      <c r="M16" s="57"/>
      <c r="N16" s="128"/>
    </row>
    <row r="17" spans="1:14" ht="30" customHeight="1" x14ac:dyDescent="0.25">
      <c r="A17" s="381"/>
      <c r="B17" s="259"/>
      <c r="C17" s="387" t="s">
        <v>113</v>
      </c>
      <c r="D17" s="387" t="s">
        <v>5</v>
      </c>
      <c r="E17" s="59" t="s">
        <v>6</v>
      </c>
      <c r="F17" s="58" t="s">
        <v>18</v>
      </c>
      <c r="G17" s="268" t="s">
        <v>10</v>
      </c>
      <c r="H17" s="83">
        <v>100</v>
      </c>
      <c r="I17" s="129">
        <v>100</v>
      </c>
      <c r="J17" s="102">
        <f t="shared" ref="J17:J22" si="3">I17/H17*100</f>
        <v>100</v>
      </c>
      <c r="K17" s="391">
        <f>((((J19+J18)/2)+J17)/2)</f>
        <v>98.611111111111114</v>
      </c>
      <c r="L17" s="257"/>
      <c r="M17" s="57"/>
      <c r="N17" s="128"/>
    </row>
    <row r="18" spans="1:14" x14ac:dyDescent="0.25">
      <c r="A18" s="381"/>
      <c r="B18" s="259"/>
      <c r="C18" s="387"/>
      <c r="D18" s="387"/>
      <c r="E18" s="59" t="s">
        <v>7</v>
      </c>
      <c r="F18" s="58" t="s">
        <v>12</v>
      </c>
      <c r="G18" s="268" t="s">
        <v>13</v>
      </c>
      <c r="H18" s="83">
        <v>36</v>
      </c>
      <c r="I18" s="83">
        <v>34</v>
      </c>
      <c r="J18" s="102">
        <f t="shared" si="3"/>
        <v>94.444444444444443</v>
      </c>
      <c r="K18" s="392"/>
      <c r="L18" s="257"/>
      <c r="M18" s="57"/>
      <c r="N18" s="128"/>
    </row>
    <row r="19" spans="1:14" x14ac:dyDescent="0.25">
      <c r="A19" s="381"/>
      <c r="B19" s="259"/>
      <c r="C19" s="387"/>
      <c r="D19" s="387"/>
      <c r="E19" s="59" t="s">
        <v>7</v>
      </c>
      <c r="F19" s="58" t="s">
        <v>14</v>
      </c>
      <c r="G19" s="268" t="s">
        <v>116</v>
      </c>
      <c r="H19" s="83">
        <v>3559</v>
      </c>
      <c r="I19" s="83">
        <v>3559</v>
      </c>
      <c r="J19" s="102">
        <f t="shared" si="3"/>
        <v>100</v>
      </c>
      <c r="K19" s="393"/>
      <c r="L19" s="257"/>
      <c r="M19" s="57"/>
      <c r="N19" s="128"/>
    </row>
    <row r="20" spans="1:14" ht="29.25" customHeight="1" x14ac:dyDescent="0.25">
      <c r="A20" s="381"/>
      <c r="B20" s="259"/>
      <c r="C20" s="397" t="s">
        <v>112</v>
      </c>
      <c r="D20" s="387" t="s">
        <v>5</v>
      </c>
      <c r="E20" s="59" t="s">
        <v>6</v>
      </c>
      <c r="F20" s="58" t="s">
        <v>18</v>
      </c>
      <c r="G20" s="268" t="s">
        <v>10</v>
      </c>
      <c r="H20" s="117">
        <v>100</v>
      </c>
      <c r="I20" s="117">
        <v>100</v>
      </c>
      <c r="J20" s="102">
        <f t="shared" si="3"/>
        <v>100</v>
      </c>
      <c r="K20" s="391">
        <f t="shared" ref="K20" si="4">((((J22+J21)/2)+J20)/2)</f>
        <v>100</v>
      </c>
      <c r="L20" s="257"/>
      <c r="M20" s="57"/>
      <c r="N20" s="128"/>
    </row>
    <row r="21" spans="1:14" x14ac:dyDescent="0.25">
      <c r="A21" s="381"/>
      <c r="B21" s="259"/>
      <c r="C21" s="398"/>
      <c r="D21" s="387"/>
      <c r="E21" s="59" t="s">
        <v>7</v>
      </c>
      <c r="F21" s="58" t="s">
        <v>12</v>
      </c>
      <c r="G21" s="268" t="s">
        <v>13</v>
      </c>
      <c r="H21" s="83">
        <v>3</v>
      </c>
      <c r="I21" s="83">
        <v>3</v>
      </c>
      <c r="J21" s="102">
        <f t="shared" si="3"/>
        <v>100</v>
      </c>
      <c r="K21" s="392"/>
      <c r="L21" s="257"/>
      <c r="M21" s="57"/>
      <c r="N21" s="128"/>
    </row>
    <row r="22" spans="1:14" x14ac:dyDescent="0.25">
      <c r="A22" s="381"/>
      <c r="B22" s="259"/>
      <c r="C22" s="394"/>
      <c r="D22" s="387"/>
      <c r="E22" s="59" t="s">
        <v>7</v>
      </c>
      <c r="F22" s="58" t="s">
        <v>14</v>
      </c>
      <c r="G22" s="268" t="s">
        <v>116</v>
      </c>
      <c r="H22" s="83">
        <v>219</v>
      </c>
      <c r="I22" s="83">
        <v>219</v>
      </c>
      <c r="J22" s="102">
        <f t="shared" si="3"/>
        <v>100</v>
      </c>
      <c r="K22" s="393"/>
      <c r="L22" s="257"/>
      <c r="M22" s="57"/>
      <c r="N22" s="128"/>
    </row>
    <row r="23" spans="1:14" ht="30.75" customHeight="1" x14ac:dyDescent="0.25">
      <c r="A23" s="381"/>
      <c r="B23" s="451" t="s">
        <v>103</v>
      </c>
      <c r="C23" s="397" t="s">
        <v>117</v>
      </c>
      <c r="D23" s="387" t="s">
        <v>5</v>
      </c>
      <c r="E23" s="59" t="s">
        <v>6</v>
      </c>
      <c r="F23" s="58" t="s">
        <v>18</v>
      </c>
      <c r="G23" s="268" t="s">
        <v>10</v>
      </c>
      <c r="H23" s="117">
        <v>100</v>
      </c>
      <c r="I23" s="117">
        <v>100</v>
      </c>
      <c r="J23" s="102">
        <f t="shared" si="0"/>
        <v>100</v>
      </c>
      <c r="K23" s="391">
        <f t="shared" ref="K23" si="5">((((J25+J24)/2)+J23)/2)</f>
        <v>100</v>
      </c>
      <c r="L23" s="257"/>
      <c r="M23" s="57"/>
      <c r="N23" s="128"/>
    </row>
    <row r="24" spans="1:14" x14ac:dyDescent="0.25">
      <c r="A24" s="381"/>
      <c r="B24" s="451"/>
      <c r="C24" s="398"/>
      <c r="D24" s="387"/>
      <c r="E24" s="59" t="s">
        <v>7</v>
      </c>
      <c r="F24" s="58" t="s">
        <v>12</v>
      </c>
      <c r="G24" s="268" t="s">
        <v>13</v>
      </c>
      <c r="H24" s="83">
        <v>6</v>
      </c>
      <c r="I24" s="83">
        <v>6</v>
      </c>
      <c r="J24" s="102">
        <f t="shared" si="0"/>
        <v>100</v>
      </c>
      <c r="K24" s="392"/>
      <c r="L24" s="257"/>
      <c r="M24" s="57"/>
      <c r="N24" s="128"/>
    </row>
    <row r="25" spans="1:14" x14ac:dyDescent="0.25">
      <c r="A25" s="381"/>
      <c r="B25" s="451"/>
      <c r="C25" s="394"/>
      <c r="D25" s="387"/>
      <c r="E25" s="59" t="s">
        <v>7</v>
      </c>
      <c r="F25" s="58" t="s">
        <v>14</v>
      </c>
      <c r="G25" s="268" t="s">
        <v>116</v>
      </c>
      <c r="H25" s="83">
        <v>438</v>
      </c>
      <c r="I25" s="83">
        <v>438</v>
      </c>
      <c r="J25" s="102">
        <f t="shared" si="0"/>
        <v>100</v>
      </c>
      <c r="K25" s="393"/>
      <c r="L25" s="257"/>
      <c r="M25" s="57"/>
      <c r="N25" s="128"/>
    </row>
    <row r="26" spans="1:14" ht="39.75" customHeight="1" x14ac:dyDescent="0.25">
      <c r="A26" s="381"/>
      <c r="B26" s="407" t="s">
        <v>68</v>
      </c>
      <c r="C26" s="387" t="s">
        <v>32</v>
      </c>
      <c r="D26" s="387" t="s">
        <v>5</v>
      </c>
      <c r="E26" s="59" t="s">
        <v>6</v>
      </c>
      <c r="F26" s="58" t="s">
        <v>33</v>
      </c>
      <c r="G26" s="268" t="s">
        <v>10</v>
      </c>
      <c r="H26" s="83">
        <v>100</v>
      </c>
      <c r="I26" s="83">
        <v>100</v>
      </c>
      <c r="J26" s="102">
        <f t="shared" si="0"/>
        <v>100</v>
      </c>
      <c r="K26" s="391">
        <f>(J26+J27)/2</f>
        <v>100</v>
      </c>
      <c r="L26" s="257"/>
      <c r="M26" s="57"/>
      <c r="N26" s="128"/>
    </row>
    <row r="27" spans="1:14" x14ac:dyDescent="0.25">
      <c r="A27" s="381"/>
      <c r="B27" s="409"/>
      <c r="C27" s="387"/>
      <c r="D27" s="387"/>
      <c r="E27" s="59" t="s">
        <v>7</v>
      </c>
      <c r="F27" s="58" t="s">
        <v>12</v>
      </c>
      <c r="G27" s="268" t="s">
        <v>13</v>
      </c>
      <c r="H27" s="83">
        <v>52</v>
      </c>
      <c r="I27" s="83">
        <v>52</v>
      </c>
      <c r="J27" s="102">
        <f t="shared" si="0"/>
        <v>100</v>
      </c>
      <c r="K27" s="393"/>
      <c r="L27" s="257"/>
      <c r="M27" s="57"/>
      <c r="N27" s="128"/>
    </row>
    <row r="28" spans="1:14" ht="40.5" customHeight="1" x14ac:dyDescent="0.25">
      <c r="A28" s="381"/>
      <c r="B28" s="407" t="s">
        <v>70</v>
      </c>
      <c r="C28" s="387" t="s">
        <v>72</v>
      </c>
      <c r="D28" s="387" t="s">
        <v>5</v>
      </c>
      <c r="E28" s="59" t="s">
        <v>6</v>
      </c>
      <c r="F28" s="58" t="s">
        <v>33</v>
      </c>
      <c r="G28" s="268" t="s">
        <v>10</v>
      </c>
      <c r="H28" s="83">
        <v>100</v>
      </c>
      <c r="I28" s="83">
        <v>100</v>
      </c>
      <c r="J28" s="102">
        <f t="shared" si="0"/>
        <v>100</v>
      </c>
      <c r="K28" s="391">
        <f t="shared" ref="K28" si="6">(J28+J29)/2</f>
        <v>100</v>
      </c>
      <c r="L28" s="257"/>
      <c r="M28" s="57"/>
      <c r="N28" s="128"/>
    </row>
    <row r="29" spans="1:14" x14ac:dyDescent="0.25">
      <c r="A29" s="381"/>
      <c r="B29" s="409"/>
      <c r="C29" s="387"/>
      <c r="D29" s="387"/>
      <c r="E29" s="59" t="s">
        <v>7</v>
      </c>
      <c r="F29" s="58" t="s">
        <v>12</v>
      </c>
      <c r="G29" s="268" t="s">
        <v>13</v>
      </c>
      <c r="H29" s="83">
        <v>3</v>
      </c>
      <c r="I29" s="83">
        <v>3</v>
      </c>
      <c r="J29" s="102">
        <f t="shared" si="0"/>
        <v>100</v>
      </c>
      <c r="K29" s="393"/>
      <c r="L29" s="257"/>
      <c r="M29" s="57"/>
      <c r="N29" s="128"/>
    </row>
    <row r="30" spans="1:14" ht="40.5" customHeight="1" x14ac:dyDescent="0.25">
      <c r="A30" s="381"/>
      <c r="B30" s="255"/>
      <c r="C30" s="387" t="s">
        <v>97</v>
      </c>
      <c r="D30" s="387" t="s">
        <v>5</v>
      </c>
      <c r="E30" s="74" t="s">
        <v>6</v>
      </c>
      <c r="F30" s="58" t="s">
        <v>33</v>
      </c>
      <c r="G30" s="190" t="s">
        <v>10</v>
      </c>
      <c r="H30" s="104">
        <v>100</v>
      </c>
      <c r="I30" s="130">
        <v>100</v>
      </c>
      <c r="J30" s="102">
        <f t="shared" si="0"/>
        <v>100</v>
      </c>
      <c r="K30" s="391">
        <f t="shared" ref="K30:K32" si="7">(J30+J31)/2</f>
        <v>100</v>
      </c>
      <c r="L30" s="257" t="s">
        <v>160</v>
      </c>
      <c r="M30" s="57"/>
      <c r="N30" s="128"/>
    </row>
    <row r="31" spans="1:14" x14ac:dyDescent="0.25">
      <c r="A31" s="381"/>
      <c r="B31" s="255"/>
      <c r="C31" s="387"/>
      <c r="D31" s="387"/>
      <c r="E31" s="74" t="s">
        <v>7</v>
      </c>
      <c r="F31" s="254" t="s">
        <v>12</v>
      </c>
      <c r="G31" s="190" t="s">
        <v>13</v>
      </c>
      <c r="H31" s="104">
        <v>1</v>
      </c>
      <c r="I31" s="104">
        <v>1</v>
      </c>
      <c r="J31" s="102">
        <f t="shared" si="0"/>
        <v>100</v>
      </c>
      <c r="K31" s="393"/>
      <c r="L31" s="257"/>
      <c r="M31" s="57"/>
      <c r="N31" s="128"/>
    </row>
    <row r="32" spans="1:14" ht="44.25" customHeight="1" x14ac:dyDescent="0.25">
      <c r="A32" s="381"/>
      <c r="B32" s="255"/>
      <c r="C32" s="387" t="s">
        <v>162</v>
      </c>
      <c r="D32" s="387" t="s">
        <v>5</v>
      </c>
      <c r="E32" s="74" t="s">
        <v>6</v>
      </c>
      <c r="F32" s="58" t="s">
        <v>33</v>
      </c>
      <c r="G32" s="190" t="s">
        <v>10</v>
      </c>
      <c r="H32" s="104">
        <v>100</v>
      </c>
      <c r="I32" s="104">
        <v>100</v>
      </c>
      <c r="J32" s="102">
        <f t="shared" si="0"/>
        <v>100</v>
      </c>
      <c r="K32" s="391">
        <f t="shared" si="7"/>
        <v>100</v>
      </c>
      <c r="L32" s="257"/>
      <c r="M32" s="57"/>
      <c r="N32" s="128"/>
    </row>
    <row r="33" spans="1:14" x14ac:dyDescent="0.25">
      <c r="A33" s="381"/>
      <c r="B33" s="255"/>
      <c r="C33" s="387"/>
      <c r="D33" s="387"/>
      <c r="E33" s="74" t="s">
        <v>7</v>
      </c>
      <c r="F33" s="254" t="s">
        <v>12</v>
      </c>
      <c r="G33" s="190" t="s">
        <v>13</v>
      </c>
      <c r="H33" s="104">
        <v>1</v>
      </c>
      <c r="I33" s="104">
        <v>1</v>
      </c>
      <c r="J33" s="102">
        <f t="shared" si="0"/>
        <v>100</v>
      </c>
      <c r="K33" s="393"/>
      <c r="L33" s="257"/>
      <c r="M33" s="57"/>
      <c r="N33" s="128"/>
    </row>
    <row r="34" spans="1:14" ht="44.25" customHeight="1" x14ac:dyDescent="0.25">
      <c r="A34" s="381"/>
      <c r="B34" s="388" t="s">
        <v>74</v>
      </c>
      <c r="C34" s="387" t="s">
        <v>34</v>
      </c>
      <c r="D34" s="387" t="s">
        <v>5</v>
      </c>
      <c r="E34" s="59" t="s">
        <v>6</v>
      </c>
      <c r="F34" s="58" t="s">
        <v>35</v>
      </c>
      <c r="G34" s="268" t="s">
        <v>10</v>
      </c>
      <c r="H34" s="83">
        <v>100</v>
      </c>
      <c r="I34" s="83">
        <v>100</v>
      </c>
      <c r="J34" s="102">
        <f t="shared" si="0"/>
        <v>100</v>
      </c>
      <c r="K34" s="391">
        <f t="shared" ref="K34" si="8">(J34+J35)/2</f>
        <v>100</v>
      </c>
      <c r="L34" s="257"/>
      <c r="M34" s="57"/>
      <c r="N34" s="128"/>
    </row>
    <row r="35" spans="1:14" x14ac:dyDescent="0.25">
      <c r="A35" s="381"/>
      <c r="B35" s="390"/>
      <c r="C35" s="387"/>
      <c r="D35" s="387"/>
      <c r="E35" s="59" t="s">
        <v>7</v>
      </c>
      <c r="F35" s="58" t="s">
        <v>12</v>
      </c>
      <c r="G35" s="268" t="s">
        <v>13</v>
      </c>
      <c r="H35" s="83">
        <v>69</v>
      </c>
      <c r="I35" s="83">
        <v>69</v>
      </c>
      <c r="J35" s="102">
        <f t="shared" si="0"/>
        <v>100</v>
      </c>
      <c r="K35" s="393"/>
      <c r="L35" s="257"/>
      <c r="M35" s="57"/>
      <c r="N35" s="128"/>
    </row>
    <row r="36" spans="1:14" ht="42" customHeight="1" x14ac:dyDescent="0.25">
      <c r="A36" s="381"/>
      <c r="B36" s="407" t="s">
        <v>73</v>
      </c>
      <c r="C36" s="387" t="s">
        <v>91</v>
      </c>
      <c r="D36" s="387" t="s">
        <v>5</v>
      </c>
      <c r="E36" s="59" t="s">
        <v>6</v>
      </c>
      <c r="F36" s="58" t="s">
        <v>35</v>
      </c>
      <c r="G36" s="268" t="s">
        <v>10</v>
      </c>
      <c r="H36" s="83">
        <v>100</v>
      </c>
      <c r="I36" s="83">
        <v>100</v>
      </c>
      <c r="J36" s="102">
        <f t="shared" si="0"/>
        <v>100</v>
      </c>
      <c r="K36" s="391">
        <f t="shared" ref="K36" si="9">(J36+J37)/2</f>
        <v>100</v>
      </c>
      <c r="L36" s="257" t="s">
        <v>160</v>
      </c>
      <c r="M36" s="57"/>
      <c r="N36" s="128"/>
    </row>
    <row r="37" spans="1:14" x14ac:dyDescent="0.25">
      <c r="A37" s="381"/>
      <c r="B37" s="409"/>
      <c r="C37" s="387"/>
      <c r="D37" s="387"/>
      <c r="E37" s="59" t="s">
        <v>7</v>
      </c>
      <c r="F37" s="58" t="s">
        <v>12</v>
      </c>
      <c r="G37" s="268" t="s">
        <v>13</v>
      </c>
      <c r="H37" s="83">
        <v>11</v>
      </c>
      <c r="I37" s="83">
        <v>11</v>
      </c>
      <c r="J37" s="102">
        <f t="shared" si="0"/>
        <v>100</v>
      </c>
      <c r="K37" s="393"/>
      <c r="L37" s="257"/>
      <c r="M37" s="57"/>
      <c r="N37" s="128"/>
    </row>
    <row r="38" spans="1:14" ht="39.75" customHeight="1" x14ac:dyDescent="0.25">
      <c r="A38" s="381"/>
      <c r="B38" s="407" t="s">
        <v>119</v>
      </c>
      <c r="C38" s="387" t="s">
        <v>157</v>
      </c>
      <c r="D38" s="387" t="s">
        <v>5</v>
      </c>
      <c r="E38" s="59" t="s">
        <v>6</v>
      </c>
      <c r="F38" s="58" t="s">
        <v>35</v>
      </c>
      <c r="G38" s="268" t="s">
        <v>10</v>
      </c>
      <c r="H38" s="83">
        <v>100</v>
      </c>
      <c r="I38" s="83">
        <v>100</v>
      </c>
      <c r="J38" s="102">
        <f t="shared" si="0"/>
        <v>100</v>
      </c>
      <c r="K38" s="391">
        <f t="shared" ref="K38" si="10">(J38+J39)/2</f>
        <v>100</v>
      </c>
      <c r="L38" s="257"/>
      <c r="M38" s="57"/>
      <c r="N38" s="128"/>
    </row>
    <row r="39" spans="1:14" x14ac:dyDescent="0.25">
      <c r="A39" s="381"/>
      <c r="B39" s="409"/>
      <c r="C39" s="387"/>
      <c r="D39" s="387"/>
      <c r="E39" s="59" t="s">
        <v>7</v>
      </c>
      <c r="F39" s="58" t="s">
        <v>12</v>
      </c>
      <c r="G39" s="268" t="s">
        <v>13</v>
      </c>
      <c r="H39" s="83">
        <v>2</v>
      </c>
      <c r="I39" s="83">
        <v>2</v>
      </c>
      <c r="J39" s="102">
        <f t="shared" si="0"/>
        <v>100</v>
      </c>
      <c r="K39" s="393"/>
      <c r="L39" s="257"/>
      <c r="M39" s="57"/>
      <c r="N39" s="128"/>
    </row>
    <row r="40" spans="1:14" ht="39.75" customHeight="1" x14ac:dyDescent="0.25">
      <c r="A40" s="381"/>
      <c r="B40" s="407" t="s">
        <v>119</v>
      </c>
      <c r="C40" s="374" t="s">
        <v>37</v>
      </c>
      <c r="D40" s="374" t="s">
        <v>5</v>
      </c>
      <c r="E40" s="25" t="s">
        <v>6</v>
      </c>
      <c r="F40" s="72" t="s">
        <v>38</v>
      </c>
      <c r="G40" s="4" t="s">
        <v>10</v>
      </c>
      <c r="H40" s="80">
        <v>100</v>
      </c>
      <c r="I40" s="80">
        <v>100</v>
      </c>
      <c r="J40" s="34">
        <f t="shared" si="0"/>
        <v>100</v>
      </c>
      <c r="K40" s="364">
        <f t="shared" ref="K40" si="11">(J40+J41)/2</f>
        <v>100</v>
      </c>
      <c r="L40" s="257"/>
      <c r="M40" s="57"/>
      <c r="N40" s="128"/>
    </row>
    <row r="41" spans="1:14" x14ac:dyDescent="0.25">
      <c r="A41" s="381"/>
      <c r="B41" s="409"/>
      <c r="C41" s="374"/>
      <c r="D41" s="374"/>
      <c r="E41" s="25" t="s">
        <v>7</v>
      </c>
      <c r="F41" s="72" t="s">
        <v>12</v>
      </c>
      <c r="G41" s="4" t="s">
        <v>13</v>
      </c>
      <c r="H41" s="80">
        <v>9</v>
      </c>
      <c r="I41" s="80">
        <v>9</v>
      </c>
      <c r="J41" s="34">
        <f t="shared" si="0"/>
        <v>100</v>
      </c>
      <c r="K41" s="366"/>
      <c r="L41" s="257"/>
      <c r="M41" s="57"/>
      <c r="N41" s="128"/>
    </row>
    <row r="42" spans="1:14" ht="24" x14ac:dyDescent="0.25">
      <c r="A42" s="381"/>
      <c r="B42" s="407" t="s">
        <v>75</v>
      </c>
      <c r="C42" s="374" t="s">
        <v>40</v>
      </c>
      <c r="D42" s="374" t="s">
        <v>5</v>
      </c>
      <c r="E42" s="25" t="s">
        <v>6</v>
      </c>
      <c r="F42" s="72" t="s">
        <v>41</v>
      </c>
      <c r="G42" s="4" t="s">
        <v>10</v>
      </c>
      <c r="H42" s="84">
        <v>100</v>
      </c>
      <c r="I42" s="84">
        <v>100</v>
      </c>
      <c r="J42" s="34">
        <f t="shared" si="0"/>
        <v>100</v>
      </c>
      <c r="K42" s="364">
        <f t="shared" ref="K42" si="12">((((J44+J43)/2)+J42)/2)</f>
        <v>100</v>
      </c>
      <c r="L42" s="257"/>
      <c r="M42" s="57"/>
      <c r="N42" s="128"/>
    </row>
    <row r="43" spans="1:14" x14ac:dyDescent="0.25">
      <c r="A43" s="381"/>
      <c r="B43" s="409"/>
      <c r="C43" s="374"/>
      <c r="D43" s="374"/>
      <c r="E43" s="25" t="s">
        <v>7</v>
      </c>
      <c r="F43" s="72" t="s">
        <v>12</v>
      </c>
      <c r="G43" s="4" t="s">
        <v>13</v>
      </c>
      <c r="H43" s="84">
        <v>134</v>
      </c>
      <c r="I43" s="84">
        <v>134</v>
      </c>
      <c r="J43" s="34">
        <f t="shared" si="0"/>
        <v>100</v>
      </c>
      <c r="K43" s="365"/>
      <c r="L43" s="257"/>
      <c r="M43" s="57"/>
      <c r="N43" s="42"/>
    </row>
    <row r="44" spans="1:14" x14ac:dyDescent="0.25">
      <c r="A44" s="381"/>
      <c r="B44" s="407" t="s">
        <v>104</v>
      </c>
      <c r="C44" s="374"/>
      <c r="D44" s="374"/>
      <c r="E44" s="25" t="s">
        <v>7</v>
      </c>
      <c r="F44" s="72" t="s">
        <v>42</v>
      </c>
      <c r="G44" s="4" t="s">
        <v>43</v>
      </c>
      <c r="H44" s="84">
        <v>1111</v>
      </c>
      <c r="I44" s="84">
        <v>1111</v>
      </c>
      <c r="J44" s="34">
        <f t="shared" si="0"/>
        <v>100</v>
      </c>
      <c r="K44" s="366"/>
      <c r="L44" s="257"/>
      <c r="M44" s="57"/>
      <c r="N44" s="42"/>
    </row>
    <row r="45" spans="1:14" ht="24" x14ac:dyDescent="0.25">
      <c r="A45" s="381"/>
      <c r="B45" s="408"/>
      <c r="C45" s="374" t="s">
        <v>187</v>
      </c>
      <c r="D45" s="374" t="s">
        <v>5</v>
      </c>
      <c r="E45" s="25" t="s">
        <v>6</v>
      </c>
      <c r="F45" s="72" t="s">
        <v>41</v>
      </c>
      <c r="G45" s="4" t="s">
        <v>10</v>
      </c>
      <c r="H45" s="84">
        <v>100</v>
      </c>
      <c r="I45" s="84">
        <v>100</v>
      </c>
      <c r="J45" s="34">
        <f t="shared" si="0"/>
        <v>100</v>
      </c>
      <c r="K45" s="364">
        <f t="shared" ref="K45" si="13">((((J47+J46)/2)+J45)/2)</f>
        <v>100</v>
      </c>
      <c r="L45" s="257"/>
      <c r="M45" s="57"/>
      <c r="N45" s="42"/>
    </row>
    <row r="46" spans="1:14" x14ac:dyDescent="0.25">
      <c r="A46" s="381"/>
      <c r="B46" s="409"/>
      <c r="C46" s="374"/>
      <c r="D46" s="374"/>
      <c r="E46" s="25" t="s">
        <v>7</v>
      </c>
      <c r="F46" s="72" t="s">
        <v>12</v>
      </c>
      <c r="G46" s="4" t="s">
        <v>13</v>
      </c>
      <c r="H46" s="84">
        <v>15</v>
      </c>
      <c r="I46" s="84">
        <v>15</v>
      </c>
      <c r="J46" s="34">
        <f t="shared" si="0"/>
        <v>100</v>
      </c>
      <c r="K46" s="365"/>
      <c r="L46" s="257"/>
      <c r="M46" s="57"/>
      <c r="N46" s="42"/>
    </row>
    <row r="47" spans="1:14" x14ac:dyDescent="0.25">
      <c r="A47" s="131"/>
      <c r="B47" s="258"/>
      <c r="C47" s="374"/>
      <c r="D47" s="374"/>
      <c r="E47" s="25" t="s">
        <v>7</v>
      </c>
      <c r="F47" s="72" t="s">
        <v>42</v>
      </c>
      <c r="G47" s="4" t="s">
        <v>43</v>
      </c>
      <c r="H47" s="8">
        <v>1080</v>
      </c>
      <c r="I47" s="8">
        <v>1080</v>
      </c>
      <c r="J47" s="5">
        <f t="shared" si="0"/>
        <v>100</v>
      </c>
      <c r="K47" s="366"/>
      <c r="L47" s="257"/>
      <c r="M47" s="35"/>
      <c r="N47" s="44"/>
    </row>
  </sheetData>
  <mergeCells count="65">
    <mergeCell ref="C28:C29"/>
    <mergeCell ref="D40:D41"/>
    <mergeCell ref="I2:N2"/>
    <mergeCell ref="I3:N3"/>
    <mergeCell ref="C5:I5"/>
    <mergeCell ref="C23:C25"/>
    <mergeCell ref="D8:D10"/>
    <mergeCell ref="K8:K10"/>
    <mergeCell ref="C11:C13"/>
    <mergeCell ref="D11:D13"/>
    <mergeCell ref="D30:D31"/>
    <mergeCell ref="D38:D39"/>
    <mergeCell ref="N10:N11"/>
    <mergeCell ref="B36:B37"/>
    <mergeCell ref="B40:B41"/>
    <mergeCell ref="C40:C41"/>
    <mergeCell ref="B38:B39"/>
    <mergeCell ref="C38:C39"/>
    <mergeCell ref="B8:B10"/>
    <mergeCell ref="K17:K19"/>
    <mergeCell ref="K23:K25"/>
    <mergeCell ref="C20:C22"/>
    <mergeCell ref="D20:D22"/>
    <mergeCell ref="K14:K16"/>
    <mergeCell ref="K20:K22"/>
    <mergeCell ref="K11:K13"/>
    <mergeCell ref="D23:D25"/>
    <mergeCell ref="C8:C10"/>
    <mergeCell ref="B11:B13"/>
    <mergeCell ref="C17:C19"/>
    <mergeCell ref="D17:D19"/>
    <mergeCell ref="B14:B16"/>
    <mergeCell ref="C14:C16"/>
    <mergeCell ref="K45:K47"/>
    <mergeCell ref="C26:C27"/>
    <mergeCell ref="D26:D27"/>
    <mergeCell ref="D32:D33"/>
    <mergeCell ref="K32:K33"/>
    <mergeCell ref="K34:K35"/>
    <mergeCell ref="K36:K37"/>
    <mergeCell ref="K40:K41"/>
    <mergeCell ref="K42:K44"/>
    <mergeCell ref="K38:K39"/>
    <mergeCell ref="K30:K31"/>
    <mergeCell ref="D34:D35"/>
    <mergeCell ref="K26:K27"/>
    <mergeCell ref="K28:K29"/>
    <mergeCell ref="D28:D29"/>
    <mergeCell ref="D36:D37"/>
    <mergeCell ref="A8:A46"/>
    <mergeCell ref="B42:B43"/>
    <mergeCell ref="B44:B46"/>
    <mergeCell ref="C45:C47"/>
    <mergeCell ref="D45:D47"/>
    <mergeCell ref="B26:B27"/>
    <mergeCell ref="B28:B29"/>
    <mergeCell ref="C34:C35"/>
    <mergeCell ref="D14:D16"/>
    <mergeCell ref="C36:C37"/>
    <mergeCell ref="C32:C33"/>
    <mergeCell ref="B23:B25"/>
    <mergeCell ref="C42:C44"/>
    <mergeCell ref="D42:D44"/>
    <mergeCell ref="B34:B35"/>
    <mergeCell ref="C30:C31"/>
  </mergeCells>
  <pageMargins left="0.11811023622047245" right="0.11811023622047245" top="0.15748031496062992" bottom="0.74803149606299213" header="0.11811023622047245" footer="0.11811023622047245"/>
  <pageSetup paperSize="9" scale="55" fitToHeight="0" orientation="landscape" r:id="rId1"/>
  <rowBreaks count="1" manualBreakCount="1">
    <brk id="35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1"/>
  <sheetViews>
    <sheetView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C17" sqref="C17:C19"/>
    </sheetView>
  </sheetViews>
  <sheetFormatPr defaultColWidth="15.85546875" defaultRowHeight="15" x14ac:dyDescent="0.25"/>
  <cols>
    <col min="1" max="1" width="15.85546875" style="1"/>
    <col min="2" max="2" width="0" style="1" hidden="1" customWidth="1"/>
    <col min="3" max="3" width="39.140625" style="1" customWidth="1"/>
    <col min="4" max="5" width="15.85546875" style="1"/>
    <col min="6" max="6" width="29.7109375" style="1" customWidth="1"/>
    <col min="7" max="8" width="15.85546875" style="1"/>
    <col min="9" max="9" width="18" style="1" customWidth="1"/>
    <col min="10" max="14" width="15.85546875" style="1"/>
    <col min="15" max="16" width="15.85546875" style="3"/>
    <col min="17" max="16384" width="15.85546875" style="1"/>
  </cols>
  <sheetData>
    <row r="1" spans="1:16" s="70" customFormat="1" x14ac:dyDescent="0.25">
      <c r="I1" s="70" t="s">
        <v>204</v>
      </c>
      <c r="O1" s="3"/>
      <c r="P1" s="3"/>
    </row>
    <row r="2" spans="1:16" s="70" customFormat="1" x14ac:dyDescent="0.25">
      <c r="I2" s="383" t="s">
        <v>59</v>
      </c>
      <c r="J2" s="383"/>
      <c r="K2" s="383"/>
      <c r="L2" s="383"/>
      <c r="M2" s="383"/>
      <c r="N2" s="383"/>
      <c r="O2" s="3"/>
      <c r="P2" s="3"/>
    </row>
    <row r="3" spans="1:16" s="70" customFormat="1" ht="15" customHeight="1" x14ac:dyDescent="0.25">
      <c r="I3" s="383" t="s">
        <v>221</v>
      </c>
      <c r="J3" s="383"/>
      <c r="K3" s="383"/>
      <c r="L3" s="383"/>
      <c r="M3" s="383"/>
      <c r="N3" s="383"/>
      <c r="O3" s="3"/>
      <c r="P3" s="3"/>
    </row>
    <row r="4" spans="1:16" s="70" customFormat="1" ht="18.75" customHeight="1" x14ac:dyDescent="0.25">
      <c r="O4" s="3"/>
      <c r="P4" s="3"/>
    </row>
    <row r="5" spans="1:16" s="70" customFormat="1" ht="18.75" x14ac:dyDescent="0.3">
      <c r="C5" s="376" t="s">
        <v>8</v>
      </c>
      <c r="D5" s="376"/>
      <c r="E5" s="376"/>
      <c r="F5" s="376"/>
      <c r="G5" s="376"/>
      <c r="H5" s="376"/>
      <c r="I5" s="376"/>
      <c r="O5" s="3"/>
      <c r="P5" s="3"/>
    </row>
    <row r="7" spans="1:16" ht="102.75" customHeight="1" x14ac:dyDescent="0.25">
      <c r="A7" s="29" t="s">
        <v>128</v>
      </c>
      <c r="B7" s="29" t="s">
        <v>153</v>
      </c>
      <c r="C7" s="12" t="s">
        <v>129</v>
      </c>
      <c r="D7" s="13" t="s">
        <v>0</v>
      </c>
      <c r="E7" s="12" t="s">
        <v>130</v>
      </c>
      <c r="F7" s="13" t="s">
        <v>1</v>
      </c>
      <c r="G7" s="13" t="s">
        <v>2</v>
      </c>
      <c r="H7" s="13" t="s">
        <v>3</v>
      </c>
      <c r="I7" s="267" t="s">
        <v>4</v>
      </c>
      <c r="J7" s="262" t="s">
        <v>24</v>
      </c>
      <c r="K7" s="262" t="s">
        <v>25</v>
      </c>
      <c r="L7" s="263" t="s">
        <v>131</v>
      </c>
      <c r="M7" s="262" t="s">
        <v>132</v>
      </c>
      <c r="N7" s="13" t="s">
        <v>26</v>
      </c>
    </row>
    <row r="8" spans="1:16" ht="72" x14ac:dyDescent="0.25">
      <c r="A8" s="454" t="s">
        <v>57</v>
      </c>
      <c r="B8" s="407" t="s">
        <v>60</v>
      </c>
      <c r="C8" s="374" t="s">
        <v>61</v>
      </c>
      <c r="D8" s="374" t="s">
        <v>5</v>
      </c>
      <c r="E8" s="63" t="s">
        <v>6</v>
      </c>
      <c r="F8" s="262" t="s">
        <v>9</v>
      </c>
      <c r="G8" s="25" t="s">
        <v>10</v>
      </c>
      <c r="H8" s="98">
        <v>100</v>
      </c>
      <c r="I8" s="111">
        <v>100</v>
      </c>
      <c r="J8" s="86">
        <f>I8/H8*100</f>
        <v>100</v>
      </c>
      <c r="K8" s="364">
        <f>((((J10+J9)/2)+J8)/2)</f>
        <v>99.316939890710387</v>
      </c>
      <c r="L8" s="266"/>
      <c r="M8" s="261" t="s">
        <v>154</v>
      </c>
      <c r="N8" s="261">
        <f>(K8+K11+K14+K17+K20+K23+K25+K27+K29+K32+K34+K37)/12</f>
        <v>100.10830286261837</v>
      </c>
    </row>
    <row r="9" spans="1:16" x14ac:dyDescent="0.25">
      <c r="A9" s="455"/>
      <c r="B9" s="408"/>
      <c r="C9" s="374"/>
      <c r="D9" s="374"/>
      <c r="E9" s="63" t="s">
        <v>7</v>
      </c>
      <c r="F9" s="262" t="s">
        <v>12</v>
      </c>
      <c r="G9" s="25" t="s">
        <v>13</v>
      </c>
      <c r="H9" s="99">
        <v>4</v>
      </c>
      <c r="I9" s="104">
        <v>4</v>
      </c>
      <c r="J9" s="86">
        <f t="shared" ref="J9:J39" si="0">I9/H9*100</f>
        <v>100</v>
      </c>
      <c r="K9" s="365"/>
      <c r="L9" s="377"/>
      <c r="M9" s="57"/>
      <c r="N9" s="369" t="s">
        <v>161</v>
      </c>
    </row>
    <row r="10" spans="1:16" x14ac:dyDescent="0.25">
      <c r="A10" s="455"/>
      <c r="B10" s="409"/>
      <c r="C10" s="374"/>
      <c r="D10" s="374"/>
      <c r="E10" s="63" t="s">
        <v>7</v>
      </c>
      <c r="F10" s="262" t="s">
        <v>14</v>
      </c>
      <c r="G10" s="25" t="s">
        <v>15</v>
      </c>
      <c r="H10" s="104">
        <v>183</v>
      </c>
      <c r="I10" s="104">
        <v>178</v>
      </c>
      <c r="J10" s="86">
        <f t="shared" si="0"/>
        <v>97.267759562841533</v>
      </c>
      <c r="K10" s="366"/>
      <c r="L10" s="379"/>
      <c r="M10" s="57"/>
      <c r="N10" s="369"/>
    </row>
    <row r="11" spans="1:16" ht="72" x14ac:dyDescent="0.25">
      <c r="A11" s="455"/>
      <c r="B11" s="407" t="s">
        <v>63</v>
      </c>
      <c r="C11" s="374" t="s">
        <v>62</v>
      </c>
      <c r="D11" s="374" t="s">
        <v>5</v>
      </c>
      <c r="E11" s="63" t="s">
        <v>6</v>
      </c>
      <c r="F11" s="262" t="s">
        <v>9</v>
      </c>
      <c r="G11" s="25" t="s">
        <v>10</v>
      </c>
      <c r="H11" s="99">
        <v>100</v>
      </c>
      <c r="I11" s="104">
        <v>100</v>
      </c>
      <c r="J11" s="86">
        <f t="shared" si="0"/>
        <v>100</v>
      </c>
      <c r="K11" s="364">
        <f>((((J13+J12)/2)+J11)/2)</f>
        <v>97.789548022598865</v>
      </c>
      <c r="L11" s="266"/>
      <c r="M11" s="57"/>
      <c r="N11" s="369"/>
    </row>
    <row r="12" spans="1:16" x14ac:dyDescent="0.25">
      <c r="A12" s="455"/>
      <c r="B12" s="408"/>
      <c r="C12" s="374"/>
      <c r="D12" s="374"/>
      <c r="E12" s="63" t="s">
        <v>7</v>
      </c>
      <c r="F12" s="262" t="s">
        <v>12</v>
      </c>
      <c r="G12" s="25" t="s">
        <v>13</v>
      </c>
      <c r="H12" s="99">
        <v>12</v>
      </c>
      <c r="I12" s="104">
        <v>11</v>
      </c>
      <c r="J12" s="86">
        <f t="shared" si="0"/>
        <v>91.666666666666657</v>
      </c>
      <c r="K12" s="365"/>
      <c r="L12" s="377"/>
      <c r="M12" s="57"/>
      <c r="N12" s="42"/>
    </row>
    <row r="13" spans="1:16" x14ac:dyDescent="0.25">
      <c r="A13" s="455"/>
      <c r="B13" s="409"/>
      <c r="C13" s="374"/>
      <c r="D13" s="374"/>
      <c r="E13" s="63" t="s">
        <v>7</v>
      </c>
      <c r="F13" s="262" t="s">
        <v>14</v>
      </c>
      <c r="G13" s="25" t="s">
        <v>15</v>
      </c>
      <c r="H13" s="104">
        <v>1180</v>
      </c>
      <c r="I13" s="104">
        <v>1174</v>
      </c>
      <c r="J13" s="86">
        <f t="shared" si="0"/>
        <v>99.491525423728817</v>
      </c>
      <c r="K13" s="366"/>
      <c r="L13" s="379"/>
      <c r="M13" s="57"/>
      <c r="N13" s="42"/>
    </row>
    <row r="14" spans="1:16" ht="24" x14ac:dyDescent="0.25">
      <c r="A14" s="455"/>
      <c r="B14" s="451" t="s">
        <v>66</v>
      </c>
      <c r="C14" s="368" t="s">
        <v>64</v>
      </c>
      <c r="D14" s="374" t="s">
        <v>5</v>
      </c>
      <c r="E14" s="63" t="s">
        <v>6</v>
      </c>
      <c r="F14" s="58" t="s">
        <v>18</v>
      </c>
      <c r="G14" s="25" t="s">
        <v>10</v>
      </c>
      <c r="H14" s="98">
        <v>100</v>
      </c>
      <c r="I14" s="111">
        <v>100</v>
      </c>
      <c r="J14" s="86">
        <f t="shared" si="0"/>
        <v>100</v>
      </c>
      <c r="K14" s="364">
        <f>((((J16+J15)/2)+J14)/2)</f>
        <v>100</v>
      </c>
      <c r="L14" s="266"/>
      <c r="M14" s="57"/>
      <c r="N14" s="42"/>
    </row>
    <row r="15" spans="1:16" x14ac:dyDescent="0.25">
      <c r="A15" s="455"/>
      <c r="B15" s="451"/>
      <c r="C15" s="369"/>
      <c r="D15" s="374"/>
      <c r="E15" s="63" t="s">
        <v>7</v>
      </c>
      <c r="F15" s="262" t="s">
        <v>12</v>
      </c>
      <c r="G15" s="25" t="s">
        <v>13</v>
      </c>
      <c r="H15" s="99">
        <v>4</v>
      </c>
      <c r="I15" s="104">
        <v>4</v>
      </c>
      <c r="J15" s="86">
        <f t="shared" si="0"/>
        <v>100</v>
      </c>
      <c r="K15" s="365"/>
      <c r="L15" s="377"/>
      <c r="M15" s="57"/>
      <c r="N15" s="42"/>
    </row>
    <row r="16" spans="1:16" x14ac:dyDescent="0.25">
      <c r="A16" s="455"/>
      <c r="B16" s="451"/>
      <c r="C16" s="370"/>
      <c r="D16" s="374"/>
      <c r="E16" s="63" t="s">
        <v>7</v>
      </c>
      <c r="F16" s="262" t="s">
        <v>14</v>
      </c>
      <c r="G16" s="25" t="s">
        <v>15</v>
      </c>
      <c r="H16" s="99">
        <v>183</v>
      </c>
      <c r="I16" s="104">
        <v>183</v>
      </c>
      <c r="J16" s="86">
        <f t="shared" si="0"/>
        <v>100</v>
      </c>
      <c r="K16" s="366"/>
      <c r="L16" s="379"/>
      <c r="M16" s="57"/>
      <c r="N16" s="42"/>
    </row>
    <row r="17" spans="1:14" ht="24" x14ac:dyDescent="0.25">
      <c r="A17" s="455"/>
      <c r="B17" s="451" t="s">
        <v>67</v>
      </c>
      <c r="C17" s="387" t="s">
        <v>65</v>
      </c>
      <c r="D17" s="387" t="s">
        <v>5</v>
      </c>
      <c r="E17" s="74" t="s">
        <v>6</v>
      </c>
      <c r="F17" s="58" t="s">
        <v>18</v>
      </c>
      <c r="G17" s="59" t="s">
        <v>10</v>
      </c>
      <c r="H17" s="104">
        <v>100</v>
      </c>
      <c r="I17" s="104">
        <v>100</v>
      </c>
      <c r="J17" s="86">
        <f t="shared" si="0"/>
        <v>100</v>
      </c>
      <c r="K17" s="391">
        <f>((((J19+J18)/2)+J17)/2)</f>
        <v>97.595924215889184</v>
      </c>
      <c r="L17" s="75"/>
      <c r="M17" s="57"/>
      <c r="N17" s="42"/>
    </row>
    <row r="18" spans="1:14" x14ac:dyDescent="0.25">
      <c r="A18" s="455"/>
      <c r="B18" s="451"/>
      <c r="C18" s="387"/>
      <c r="D18" s="387"/>
      <c r="E18" s="74" t="s">
        <v>7</v>
      </c>
      <c r="F18" s="263" t="s">
        <v>12</v>
      </c>
      <c r="G18" s="59" t="s">
        <v>13</v>
      </c>
      <c r="H18" s="104">
        <v>11</v>
      </c>
      <c r="I18" s="104">
        <v>10</v>
      </c>
      <c r="J18" s="86">
        <f t="shared" si="0"/>
        <v>90.909090909090907</v>
      </c>
      <c r="K18" s="392"/>
      <c r="L18" s="395"/>
      <c r="M18" s="57"/>
      <c r="N18" s="42"/>
    </row>
    <row r="19" spans="1:14" x14ac:dyDescent="0.25">
      <c r="A19" s="455"/>
      <c r="B19" s="451"/>
      <c r="C19" s="387"/>
      <c r="D19" s="387"/>
      <c r="E19" s="74" t="s">
        <v>7</v>
      </c>
      <c r="F19" s="263" t="s">
        <v>14</v>
      </c>
      <c r="G19" s="59" t="s">
        <v>15</v>
      </c>
      <c r="H19" s="104">
        <v>1142</v>
      </c>
      <c r="I19" s="104">
        <v>1136</v>
      </c>
      <c r="J19" s="86">
        <f t="shared" si="0"/>
        <v>99.474605954465844</v>
      </c>
      <c r="K19" s="393"/>
      <c r="L19" s="396"/>
      <c r="M19" s="57"/>
      <c r="N19" s="42"/>
    </row>
    <row r="20" spans="1:14" ht="24" x14ac:dyDescent="0.25">
      <c r="A20" s="455"/>
      <c r="B20" s="451" t="s">
        <v>103</v>
      </c>
      <c r="C20" s="397" t="s">
        <v>117</v>
      </c>
      <c r="D20" s="387" t="s">
        <v>5</v>
      </c>
      <c r="E20" s="59" t="s">
        <v>6</v>
      </c>
      <c r="F20" s="58" t="s">
        <v>18</v>
      </c>
      <c r="G20" s="59" t="s">
        <v>10</v>
      </c>
      <c r="H20" s="117">
        <v>100</v>
      </c>
      <c r="I20" s="117">
        <v>100</v>
      </c>
      <c r="J20" s="86">
        <f t="shared" si="0"/>
        <v>100</v>
      </c>
      <c r="K20" s="391">
        <f>((((J22+J21)/2)+J20)/2)</f>
        <v>100</v>
      </c>
      <c r="L20" s="75"/>
      <c r="M20" s="57"/>
      <c r="N20" s="42"/>
    </row>
    <row r="21" spans="1:14" x14ac:dyDescent="0.25">
      <c r="A21" s="455"/>
      <c r="B21" s="451"/>
      <c r="C21" s="398"/>
      <c r="D21" s="387"/>
      <c r="E21" s="59" t="s">
        <v>7</v>
      </c>
      <c r="F21" s="58" t="s">
        <v>12</v>
      </c>
      <c r="G21" s="59" t="s">
        <v>13</v>
      </c>
      <c r="H21" s="83">
        <v>1</v>
      </c>
      <c r="I21" s="83">
        <v>1</v>
      </c>
      <c r="J21" s="86">
        <f t="shared" si="0"/>
        <v>100</v>
      </c>
      <c r="K21" s="392"/>
      <c r="L21" s="75"/>
      <c r="M21" s="57"/>
      <c r="N21" s="42"/>
    </row>
    <row r="22" spans="1:14" x14ac:dyDescent="0.25">
      <c r="A22" s="455"/>
      <c r="B22" s="451"/>
      <c r="C22" s="394"/>
      <c r="D22" s="387"/>
      <c r="E22" s="59" t="s">
        <v>7</v>
      </c>
      <c r="F22" s="58" t="s">
        <v>14</v>
      </c>
      <c r="G22" s="59" t="s">
        <v>116</v>
      </c>
      <c r="H22" s="83">
        <v>38</v>
      </c>
      <c r="I22" s="83">
        <v>38</v>
      </c>
      <c r="J22" s="86">
        <f t="shared" si="0"/>
        <v>100</v>
      </c>
      <c r="K22" s="393"/>
      <c r="L22" s="75"/>
      <c r="M22" s="57"/>
      <c r="N22" s="42"/>
    </row>
    <row r="23" spans="1:14" ht="36" x14ac:dyDescent="0.25">
      <c r="A23" s="455"/>
      <c r="B23" s="407" t="s">
        <v>68</v>
      </c>
      <c r="C23" s="387" t="s">
        <v>32</v>
      </c>
      <c r="D23" s="387" t="s">
        <v>5</v>
      </c>
      <c r="E23" s="74" t="s">
        <v>6</v>
      </c>
      <c r="F23" s="263" t="s">
        <v>33</v>
      </c>
      <c r="G23" s="59" t="s">
        <v>10</v>
      </c>
      <c r="H23" s="104">
        <v>100</v>
      </c>
      <c r="I23" s="104">
        <v>100</v>
      </c>
      <c r="J23" s="86">
        <f t="shared" si="0"/>
        <v>100</v>
      </c>
      <c r="K23" s="391">
        <f>(J23+J24)/2</f>
        <v>100</v>
      </c>
      <c r="L23" s="75"/>
      <c r="M23" s="57"/>
      <c r="N23" s="42"/>
    </row>
    <row r="24" spans="1:14" x14ac:dyDescent="0.25">
      <c r="A24" s="455"/>
      <c r="B24" s="409"/>
      <c r="C24" s="387"/>
      <c r="D24" s="387"/>
      <c r="E24" s="74" t="s">
        <v>7</v>
      </c>
      <c r="F24" s="263" t="s">
        <v>12</v>
      </c>
      <c r="G24" s="59" t="s">
        <v>13</v>
      </c>
      <c r="H24" s="104">
        <v>33</v>
      </c>
      <c r="I24" s="104">
        <v>33</v>
      </c>
      <c r="J24" s="86">
        <f t="shared" si="0"/>
        <v>100</v>
      </c>
      <c r="K24" s="393"/>
      <c r="L24" s="71"/>
      <c r="M24" s="57"/>
      <c r="N24" s="42"/>
    </row>
    <row r="25" spans="1:14" ht="36" x14ac:dyDescent="0.25">
      <c r="A25" s="455"/>
      <c r="B25" s="264"/>
      <c r="C25" s="387" t="s">
        <v>72</v>
      </c>
      <c r="D25" s="387" t="s">
        <v>5</v>
      </c>
      <c r="E25" s="59" t="s">
        <v>6</v>
      </c>
      <c r="F25" s="58" t="s">
        <v>33</v>
      </c>
      <c r="G25" s="268" t="s">
        <v>10</v>
      </c>
      <c r="H25" s="83">
        <v>100</v>
      </c>
      <c r="I25" s="83">
        <v>100</v>
      </c>
      <c r="J25" s="102">
        <f t="shared" si="0"/>
        <v>100</v>
      </c>
      <c r="K25" s="391">
        <f t="shared" ref="K25" si="1">(J25+J26)/2</f>
        <v>100</v>
      </c>
      <c r="L25" s="71"/>
      <c r="M25" s="57"/>
      <c r="N25" s="42"/>
    </row>
    <row r="26" spans="1:14" x14ac:dyDescent="0.25">
      <c r="A26" s="455"/>
      <c r="B26" s="264"/>
      <c r="C26" s="387"/>
      <c r="D26" s="387"/>
      <c r="E26" s="59" t="s">
        <v>7</v>
      </c>
      <c r="F26" s="58" t="s">
        <v>12</v>
      </c>
      <c r="G26" s="268" t="s">
        <v>13</v>
      </c>
      <c r="H26" s="83">
        <v>3</v>
      </c>
      <c r="I26" s="83">
        <v>3</v>
      </c>
      <c r="J26" s="102">
        <f t="shared" si="0"/>
        <v>100</v>
      </c>
      <c r="K26" s="393"/>
      <c r="L26" s="71"/>
      <c r="M26" s="57"/>
      <c r="N26" s="42"/>
    </row>
    <row r="27" spans="1:14" ht="36" x14ac:dyDescent="0.25">
      <c r="A27" s="455"/>
      <c r="B27" s="388" t="s">
        <v>74</v>
      </c>
      <c r="C27" s="387" t="s">
        <v>34</v>
      </c>
      <c r="D27" s="387" t="s">
        <v>5</v>
      </c>
      <c r="E27" s="74" t="s">
        <v>6</v>
      </c>
      <c r="F27" s="263" t="s">
        <v>35</v>
      </c>
      <c r="G27" s="59" t="s">
        <v>10</v>
      </c>
      <c r="H27" s="104">
        <v>100</v>
      </c>
      <c r="I27" s="104">
        <v>100</v>
      </c>
      <c r="J27" s="86">
        <f t="shared" si="0"/>
        <v>100</v>
      </c>
      <c r="K27" s="391">
        <f>(J27+J28)/2</f>
        <v>101.04166666666666</v>
      </c>
      <c r="L27" s="75"/>
      <c r="M27" s="57"/>
      <c r="N27" s="42"/>
    </row>
    <row r="28" spans="1:14" x14ac:dyDescent="0.25">
      <c r="A28" s="455"/>
      <c r="B28" s="390"/>
      <c r="C28" s="387"/>
      <c r="D28" s="387"/>
      <c r="E28" s="74" t="s">
        <v>7</v>
      </c>
      <c r="F28" s="263" t="s">
        <v>12</v>
      </c>
      <c r="G28" s="59" t="s">
        <v>13</v>
      </c>
      <c r="H28" s="104">
        <v>48</v>
      </c>
      <c r="I28" s="104">
        <v>49</v>
      </c>
      <c r="J28" s="86">
        <f t="shared" si="0"/>
        <v>102.08333333333333</v>
      </c>
      <c r="K28" s="393"/>
      <c r="L28" s="71"/>
      <c r="M28" s="57"/>
      <c r="N28" s="42"/>
    </row>
    <row r="29" spans="1:14" ht="24" x14ac:dyDescent="0.25">
      <c r="A29" s="455"/>
      <c r="B29" s="264"/>
      <c r="C29" s="397" t="s">
        <v>107</v>
      </c>
      <c r="D29" s="397" t="s">
        <v>5</v>
      </c>
      <c r="E29" s="74" t="s">
        <v>6</v>
      </c>
      <c r="F29" s="263" t="s">
        <v>79</v>
      </c>
      <c r="G29" s="59" t="s">
        <v>10</v>
      </c>
      <c r="H29" s="104">
        <v>100</v>
      </c>
      <c r="I29" s="104">
        <v>100</v>
      </c>
      <c r="J29" s="86">
        <v>100</v>
      </c>
      <c r="K29" s="364">
        <f>((((J31+J30)/2)+J29)/2)</f>
        <v>100</v>
      </c>
      <c r="L29" s="71" t="s">
        <v>160</v>
      </c>
      <c r="M29" s="57"/>
      <c r="N29" s="42"/>
    </row>
    <row r="30" spans="1:14" x14ac:dyDescent="0.25">
      <c r="A30" s="455"/>
      <c r="B30" s="264"/>
      <c r="C30" s="398"/>
      <c r="D30" s="398"/>
      <c r="E30" s="74" t="s">
        <v>235</v>
      </c>
      <c r="F30" s="263" t="s">
        <v>12</v>
      </c>
      <c r="G30" s="59" t="s">
        <v>13</v>
      </c>
      <c r="H30" s="104">
        <v>25</v>
      </c>
      <c r="I30" s="104">
        <v>25</v>
      </c>
      <c r="J30" s="86">
        <v>100</v>
      </c>
      <c r="K30" s="365"/>
      <c r="L30" s="71"/>
      <c r="M30" s="57"/>
      <c r="N30" s="42"/>
    </row>
    <row r="31" spans="1:14" x14ac:dyDescent="0.25">
      <c r="A31" s="455"/>
      <c r="B31" s="264"/>
      <c r="C31" s="394"/>
      <c r="D31" s="394"/>
      <c r="E31" s="74" t="s">
        <v>235</v>
      </c>
      <c r="F31" s="263" t="s">
        <v>14</v>
      </c>
      <c r="G31" s="59" t="s">
        <v>15</v>
      </c>
      <c r="H31" s="104">
        <v>4275</v>
      </c>
      <c r="I31" s="104">
        <v>4275</v>
      </c>
      <c r="J31" s="86">
        <v>100</v>
      </c>
      <c r="K31" s="366"/>
      <c r="L31" s="71"/>
      <c r="M31" s="57"/>
      <c r="N31" s="42"/>
    </row>
    <row r="32" spans="1:14" ht="36" x14ac:dyDescent="0.25">
      <c r="A32" s="455"/>
      <c r="B32" s="407" t="s">
        <v>75</v>
      </c>
      <c r="C32" s="387" t="s">
        <v>37</v>
      </c>
      <c r="D32" s="387" t="s">
        <v>5</v>
      </c>
      <c r="E32" s="74" t="s">
        <v>6</v>
      </c>
      <c r="F32" s="263" t="s">
        <v>38</v>
      </c>
      <c r="G32" s="59" t="s">
        <v>10</v>
      </c>
      <c r="H32" s="104">
        <v>100</v>
      </c>
      <c r="I32" s="104">
        <v>100</v>
      </c>
      <c r="J32" s="86">
        <f t="shared" si="0"/>
        <v>100</v>
      </c>
      <c r="K32" s="391">
        <f>(J32+J33)/2</f>
        <v>105.55555555555556</v>
      </c>
      <c r="L32" s="71"/>
      <c r="M32" s="57"/>
      <c r="N32" s="42"/>
    </row>
    <row r="33" spans="1:14" x14ac:dyDescent="0.25">
      <c r="A33" s="455"/>
      <c r="B33" s="409"/>
      <c r="C33" s="387"/>
      <c r="D33" s="387"/>
      <c r="E33" s="74" t="s">
        <v>7</v>
      </c>
      <c r="F33" s="263" t="s">
        <v>12</v>
      </c>
      <c r="G33" s="59" t="s">
        <v>13</v>
      </c>
      <c r="H33" s="104">
        <v>9</v>
      </c>
      <c r="I33" s="104">
        <v>10</v>
      </c>
      <c r="J33" s="86">
        <f t="shared" si="0"/>
        <v>111.11111111111111</v>
      </c>
      <c r="K33" s="393"/>
      <c r="L33" s="71"/>
      <c r="M33" s="57"/>
      <c r="N33" s="42"/>
    </row>
    <row r="34" spans="1:14" ht="24" x14ac:dyDescent="0.25">
      <c r="A34" s="455"/>
      <c r="B34" s="421" t="s">
        <v>104</v>
      </c>
      <c r="C34" s="397" t="s">
        <v>40</v>
      </c>
      <c r="D34" s="397" t="s">
        <v>5</v>
      </c>
      <c r="E34" s="59" t="s">
        <v>6</v>
      </c>
      <c r="F34" s="263" t="s">
        <v>41</v>
      </c>
      <c r="G34" s="59" t="s">
        <v>10</v>
      </c>
      <c r="H34" s="111">
        <v>100</v>
      </c>
      <c r="I34" s="111">
        <v>100</v>
      </c>
      <c r="J34" s="86">
        <f t="shared" si="0"/>
        <v>100</v>
      </c>
      <c r="K34" s="391">
        <f>((((J36+J35)/2)+J34)/2)</f>
        <v>100</v>
      </c>
      <c r="L34" s="75"/>
      <c r="M34" s="57"/>
      <c r="N34" s="42"/>
    </row>
    <row r="35" spans="1:14" x14ac:dyDescent="0.25">
      <c r="A35" s="455"/>
      <c r="B35" s="422"/>
      <c r="C35" s="398"/>
      <c r="D35" s="398"/>
      <c r="E35" s="59" t="s">
        <v>7</v>
      </c>
      <c r="F35" s="263" t="s">
        <v>12</v>
      </c>
      <c r="G35" s="59" t="s">
        <v>13</v>
      </c>
      <c r="H35" s="104">
        <v>75</v>
      </c>
      <c r="I35" s="104">
        <v>75</v>
      </c>
      <c r="J35" s="86">
        <f t="shared" si="0"/>
        <v>100</v>
      </c>
      <c r="K35" s="392"/>
      <c r="L35" s="75"/>
      <c r="M35" s="57"/>
      <c r="N35" s="42"/>
    </row>
    <row r="36" spans="1:14" x14ac:dyDescent="0.25">
      <c r="A36" s="455"/>
      <c r="B36" s="423"/>
      <c r="C36" s="394"/>
      <c r="D36" s="394"/>
      <c r="E36" s="59" t="s">
        <v>7</v>
      </c>
      <c r="F36" s="263" t="s">
        <v>106</v>
      </c>
      <c r="G36" s="59" t="s">
        <v>43</v>
      </c>
      <c r="H36" s="104">
        <v>622</v>
      </c>
      <c r="I36" s="104">
        <v>622</v>
      </c>
      <c r="J36" s="86">
        <f t="shared" si="0"/>
        <v>100</v>
      </c>
      <c r="K36" s="393"/>
      <c r="L36" s="75"/>
      <c r="M36" s="57"/>
      <c r="N36" s="42"/>
    </row>
    <row r="37" spans="1:14" ht="24" x14ac:dyDescent="0.25">
      <c r="A37" s="455"/>
      <c r="B37" s="421" t="s">
        <v>77</v>
      </c>
      <c r="C37" s="397" t="s">
        <v>78</v>
      </c>
      <c r="D37" s="397" t="s">
        <v>76</v>
      </c>
      <c r="E37" s="59" t="s">
        <v>6</v>
      </c>
      <c r="F37" s="263" t="s">
        <v>105</v>
      </c>
      <c r="G37" s="132" t="s">
        <v>10</v>
      </c>
      <c r="H37" s="87">
        <v>100</v>
      </c>
      <c r="I37" s="87">
        <v>100</v>
      </c>
      <c r="J37" s="86">
        <f t="shared" si="0"/>
        <v>100</v>
      </c>
      <c r="K37" s="391">
        <f>((((J39+J38)/2)+J37)/2)</f>
        <v>100</v>
      </c>
      <c r="L37" s="75"/>
      <c r="M37" s="57"/>
      <c r="N37" s="42"/>
    </row>
    <row r="38" spans="1:14" x14ac:dyDescent="0.25">
      <c r="A38" s="455"/>
      <c r="B38" s="422"/>
      <c r="C38" s="398"/>
      <c r="D38" s="398"/>
      <c r="E38" s="59" t="s">
        <v>7</v>
      </c>
      <c r="F38" s="263" t="s">
        <v>109</v>
      </c>
      <c r="G38" s="132" t="s">
        <v>90</v>
      </c>
      <c r="H38" s="87">
        <v>1</v>
      </c>
      <c r="I38" s="87">
        <v>1</v>
      </c>
      <c r="J38" s="86">
        <f t="shared" si="0"/>
        <v>100</v>
      </c>
      <c r="K38" s="392"/>
      <c r="L38" s="75"/>
      <c r="M38" s="57"/>
      <c r="N38" s="42"/>
    </row>
    <row r="39" spans="1:14" x14ac:dyDescent="0.25">
      <c r="A39" s="456"/>
      <c r="B39" s="423"/>
      <c r="C39" s="394"/>
      <c r="D39" s="394"/>
      <c r="E39" s="59" t="s">
        <v>7</v>
      </c>
      <c r="F39" s="263" t="s">
        <v>110</v>
      </c>
      <c r="G39" s="76" t="s">
        <v>90</v>
      </c>
      <c r="H39" s="38">
        <v>4</v>
      </c>
      <c r="I39" s="38">
        <v>4</v>
      </c>
      <c r="J39" s="16">
        <f t="shared" si="0"/>
        <v>100</v>
      </c>
      <c r="K39" s="393"/>
      <c r="L39" s="75"/>
      <c r="M39" s="35"/>
      <c r="N39" s="44"/>
    </row>
    <row r="41" spans="1:14" x14ac:dyDescent="0.25">
      <c r="F41" s="1" t="s">
        <v>160</v>
      </c>
    </row>
  </sheetData>
  <mergeCells count="55">
    <mergeCell ref="C29:C31"/>
    <mergeCell ref="D29:D31"/>
    <mergeCell ref="K29:K31"/>
    <mergeCell ref="B37:B39"/>
    <mergeCell ref="C37:C39"/>
    <mergeCell ref="D37:D39"/>
    <mergeCell ref="K37:K39"/>
    <mergeCell ref="B32:B33"/>
    <mergeCell ref="C32:C33"/>
    <mergeCell ref="D32:D33"/>
    <mergeCell ref="K32:K33"/>
    <mergeCell ref="B34:B36"/>
    <mergeCell ref="C34:C36"/>
    <mergeCell ref="D34:D36"/>
    <mergeCell ref="K34:K36"/>
    <mergeCell ref="L18:L19"/>
    <mergeCell ref="B20:B22"/>
    <mergeCell ref="C20:C22"/>
    <mergeCell ref="D20:D22"/>
    <mergeCell ref="K20:K22"/>
    <mergeCell ref="B11:B13"/>
    <mergeCell ref="C11:C13"/>
    <mergeCell ref="D11:D13"/>
    <mergeCell ref="K11:K13"/>
    <mergeCell ref="L12:L13"/>
    <mergeCell ref="A8:A39"/>
    <mergeCell ref="B8:B10"/>
    <mergeCell ref="C8:C10"/>
    <mergeCell ref="D8:D10"/>
    <mergeCell ref="K8:K10"/>
    <mergeCell ref="B14:B16"/>
    <mergeCell ref="C14:C16"/>
    <mergeCell ref="D14:D16"/>
    <mergeCell ref="K14:K16"/>
    <mergeCell ref="B17:B19"/>
    <mergeCell ref="C17:C19"/>
    <mergeCell ref="D17:D19"/>
    <mergeCell ref="K17:K19"/>
    <mergeCell ref="B23:B24"/>
    <mergeCell ref="C23:C24"/>
    <mergeCell ref="D23:D24"/>
    <mergeCell ref="K23:K24"/>
    <mergeCell ref="C25:C26"/>
    <mergeCell ref="D25:D26"/>
    <mergeCell ref="K25:K26"/>
    <mergeCell ref="B27:B28"/>
    <mergeCell ref="C27:C28"/>
    <mergeCell ref="D27:D28"/>
    <mergeCell ref="K27:K28"/>
    <mergeCell ref="I2:N2"/>
    <mergeCell ref="I3:N3"/>
    <mergeCell ref="C5:I5"/>
    <mergeCell ref="L9:L10"/>
    <mergeCell ref="L15:L16"/>
    <mergeCell ref="N9:N11"/>
  </mergeCells>
  <pageMargins left="0.11811023622047245" right="0.11811023622047245" top="0.15748031496062992" bottom="0.15748031496062992" header="0.11811023622047245" footer="0.11811023622047245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25</vt:i4>
      </vt:variant>
    </vt:vector>
  </HeadingPairs>
  <TitlesOfParts>
    <vt:vector size="51" baseType="lpstr">
      <vt:lpstr>сош 1</vt:lpstr>
      <vt:lpstr>сош 2</vt:lpstr>
      <vt:lpstr>сош 3</vt:lpstr>
      <vt:lpstr>сош 4</vt:lpstr>
      <vt:lpstr>сош 5</vt:lpstr>
      <vt:lpstr>сош 7</vt:lpstr>
      <vt:lpstr>сош 8 </vt:lpstr>
      <vt:lpstr>сош 10</vt:lpstr>
      <vt:lpstr>сош 11</vt:lpstr>
      <vt:lpstr>сош 12</vt:lpstr>
      <vt:lpstr>сош 15</vt:lpstr>
      <vt:lpstr>оош 16</vt:lpstr>
      <vt:lpstr>сош 17</vt:lpstr>
      <vt:lpstr>сош 18</vt:lpstr>
      <vt:lpstr>оош 19</vt:lpstr>
      <vt:lpstr>оош 28</vt:lpstr>
      <vt:lpstr>сош 46</vt:lpstr>
      <vt:lpstr>сош 47</vt:lpstr>
      <vt:lpstr>дс №1</vt:lpstr>
      <vt:lpstr>дс №3</vt:lpstr>
      <vt:lpstr>дс №6</vt:lpstr>
      <vt:lpstr>дс №8</vt:lpstr>
      <vt:lpstr>дс №20</vt:lpstr>
      <vt:lpstr>дс №28</vt:lpstr>
      <vt:lpstr>дс № 29</vt:lpstr>
      <vt:lpstr>свод</vt:lpstr>
      <vt:lpstr>'дс № 29'!Область_печати</vt:lpstr>
      <vt:lpstr>'дс №1'!Область_печати</vt:lpstr>
      <vt:lpstr>'дс №20'!Область_печати</vt:lpstr>
      <vt:lpstr>'дс №28'!Область_печати</vt:lpstr>
      <vt:lpstr>'дс №3'!Область_печати</vt:lpstr>
      <vt:lpstr>'дс №6'!Область_печати</vt:lpstr>
      <vt:lpstr>'дс №8'!Область_печати</vt:lpstr>
      <vt:lpstr>'оош 16'!Область_печати</vt:lpstr>
      <vt:lpstr>'оош 19'!Область_печати</vt:lpstr>
      <vt:lpstr>'оош 28'!Область_печати</vt:lpstr>
      <vt:lpstr>'сош 1'!Область_печати</vt:lpstr>
      <vt:lpstr>'сош 10'!Область_печати</vt:lpstr>
      <vt:lpstr>'сош 11'!Область_печати</vt:lpstr>
      <vt:lpstr>'сош 12'!Область_печати</vt:lpstr>
      <vt:lpstr>'сош 15'!Область_печати</vt:lpstr>
      <vt:lpstr>'сош 17'!Область_печати</vt:lpstr>
      <vt:lpstr>'сош 18'!Область_печати</vt:lpstr>
      <vt:lpstr>'сош 2'!Область_печати</vt:lpstr>
      <vt:lpstr>'сош 3'!Область_печати</vt:lpstr>
      <vt:lpstr>'сош 4'!Область_печати</vt:lpstr>
      <vt:lpstr>'сош 46'!Область_печати</vt:lpstr>
      <vt:lpstr>'сош 47'!Область_печати</vt:lpstr>
      <vt:lpstr>'сош 5'!Область_печати</vt:lpstr>
      <vt:lpstr>'сош 7'!Область_печати</vt:lpstr>
      <vt:lpstr>'сош 8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2024-02-13T09:54:11Z</dcterms:modified>
</cp:coreProperties>
</file>